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ensah\Desktop\GDP Compilations\2015 GDP publication for GSS web\"/>
    </mc:Choice>
  </mc:AlternateContent>
  <bookViews>
    <workbookView xWindow="0" yWindow="0" windowWidth="12000" windowHeight="5010" tabRatio="934" activeTab="11"/>
  </bookViews>
  <sheets>
    <sheet name="COVER" sheetId="3" r:id="rId1"/>
    <sheet name="symbols" sheetId="25" r:id="rId2"/>
    <sheet name="Contents" sheetId="2" r:id="rId3"/>
    <sheet name="key-findings" sheetId="63" r:id="rId4"/>
    <sheet name="memorandom" sheetId="95" r:id="rId5"/>
    <sheet name="1.1" sheetId="5" r:id="rId6"/>
    <sheet name="1.2" sheetId="60" r:id="rId7"/>
    <sheet name="1.3" sheetId="61" r:id="rId8"/>
    <sheet name="1.4" sheetId="62" r:id="rId9"/>
    <sheet name="1.5-6nonoil" sheetId="78" r:id="rId10"/>
    <sheet name="1.7-8nonoil" sheetId="72" r:id="rId11"/>
    <sheet name="2.1" sheetId="97" r:id="rId12"/>
    <sheet name="2.2" sheetId="96" r:id="rId13"/>
    <sheet name="GDPrev2012" sheetId="59" state="hidden" r:id="rId14"/>
    <sheet name="2013provOILL" sheetId="76" state="hidden" r:id="rId15"/>
    <sheet name="2013provNON_OIL" sheetId="75" state="hidden" r:id="rId16"/>
  </sheets>
  <externalReferences>
    <externalReference r:id="rId17"/>
    <externalReference r:id="rId18"/>
    <externalReference r:id="rId19"/>
    <externalReference r:id="rId20"/>
  </externalReferences>
  <definedNames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0">#REF!</definedName>
    <definedName name="___SH2" localSheetId="4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0">#REF!</definedName>
    <definedName name="__SH2" localSheetId="4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4" hidden="1">#REF!</definedName>
    <definedName name="_Fill" localSheetId="1" hidden="1">#REF!</definedName>
    <definedName name="_Fill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4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4" hidden="1">#REF!</definedName>
    <definedName name="_Regression_Out" localSheetId="1" hidden="1">#REF!</definedName>
    <definedName name="_Regression_Out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4" hidden="1">#REF!</definedName>
    <definedName name="_Regression_X" localSheetId="1" hidden="1">#REF!</definedName>
    <definedName name="_Regression_X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4" hidden="1">#REF!</definedName>
    <definedName name="_Regression_Y" localSheetId="1" hidden="1">#REF!</definedName>
    <definedName name="_Regression_Y" hidden="1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0">#REF!</definedName>
    <definedName name="_SH2" localSheetId="4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4" hidden="1">#REF!</definedName>
    <definedName name="_Sort" localSheetId="1" hidden="1">#REF!</definedName>
    <definedName name="_Sort" hidden="1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4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0">#REF!</definedName>
    <definedName name="Address" localSheetId="4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0">#REF!</definedName>
    <definedName name="all" localSheetId="4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9">#REF!</definedName>
    <definedName name="b" localSheetId="4">#REF!</definedName>
    <definedName name="b">#REF!</definedName>
    <definedName name="b_3">#N/A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0">#REF!</definedName>
    <definedName name="City" localSheetId="4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0" hidden="1">#REF!</definedName>
    <definedName name="Code" localSheetId="4" hidden="1">#REF!</definedName>
    <definedName name="Code" localSheetId="1" hidden="1">#REF!</definedName>
    <definedName name="Code" hidden="1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0">#REF!</definedName>
    <definedName name="Company" localSheetId="4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0">#REF!</definedName>
    <definedName name="Country" localSheetId="4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9" hidden="1">#REF!</definedName>
    <definedName name="d" localSheetId="4" hidden="1">#REF!</definedName>
    <definedName name="d" hidden="1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4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0" hidden="1">#REF!</definedName>
    <definedName name="data1" localSheetId="4" hidden="1">#REF!</definedName>
    <definedName name="data1" localSheetId="1" hidden="1">#REF!</definedName>
    <definedName name="data1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0" hidden="1">#REF!</definedName>
    <definedName name="data2" localSheetId="4" hidden="1">#REF!</definedName>
    <definedName name="data2" localSheetId="1" hidden="1">#REF!</definedName>
    <definedName name="data2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0" hidden="1">#REF!</definedName>
    <definedName name="data3" localSheetId="4" hidden="1">#REF!</definedName>
    <definedName name="data3" localSheetId="1" hidden="1">#REF!</definedName>
    <definedName name="data3" hidden="1">#REF!</definedName>
    <definedName name="day" localSheetId="9">#REF!</definedName>
    <definedName name="day" localSheetId="4">#REF!</definedName>
    <definedName name="day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0">#REF!</definedName>
    <definedName name="DEPOSIT" localSheetId="4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0">#REF!</definedName>
    <definedName name="diff" localSheetId="4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0" hidden="1">#REF!</definedName>
    <definedName name="Discount" localSheetId="4" hidden="1">#REF!</definedName>
    <definedName name="Discount" localSheetId="1" hidden="1">#REF!</definedName>
    <definedName name="Discount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0" hidden="1">#REF!</definedName>
    <definedName name="display_area_2" localSheetId="4" hidden="1">#REF!</definedName>
    <definedName name="display_area_2" localSheetId="1" hidden="1">#REF!</definedName>
    <definedName name="display_area_2" hidden="1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0">#REF!</definedName>
    <definedName name="Email" localSheetId="4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0">#REF!</definedName>
    <definedName name="ext" localSheetId="4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0">#REF!</definedName>
    <definedName name="Fax" localSheetId="4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0" hidden="1">#REF!</definedName>
    <definedName name="FCode" localSheetId="4" hidden="1">#REF!</definedName>
    <definedName name="FCode" localSheetId="1" hidden="1">#REF!</definedName>
    <definedName name="FCode" hidden="1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0">#REF!</definedName>
    <definedName name="FIFTYLARGE" localSheetId="4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0">#REF!</definedName>
    <definedName name="fr" localSheetId="4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0" hidden="1">#REF!</definedName>
    <definedName name="HiddenRows" localSheetId="4" hidden="1">#REF!</definedName>
    <definedName name="HiddenRows" localSheetId="1" hidden="1">#REF!</definedName>
    <definedName name="HiddenRows" hidden="1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0">#REF!</definedName>
    <definedName name="kafui" localSheetId="4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0">#REF!</definedName>
    <definedName name="latest1998" localSheetId="4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0">#REF!</definedName>
    <definedName name="LOANS" localSheetId="4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9">#REF!</definedName>
    <definedName name="mar" localSheetId="4">#REF!</definedName>
    <definedName name="mar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4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9">#REF!</definedName>
    <definedName name="New" localSheetId="4">#REF!</definedName>
    <definedName name="New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0" hidden="1">#REF!</definedName>
    <definedName name="OrderTable" localSheetId="4" hidden="1">#REF!</definedName>
    <definedName name="OrderTable" localSheetId="1" hidden="1">#REF!</definedName>
    <definedName name="OrderTable" hidden="1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0">#REF!</definedName>
    <definedName name="OWNERSHIP" localSheetId="4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0">#REF!</definedName>
    <definedName name="Phone" localSheetId="4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4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5">'1.1'!$A$1:$M$37</definedName>
    <definedName name="_xlnm.Print_Area" localSheetId="6">'1.2'!$A$1:$M$35</definedName>
    <definedName name="_xlnm.Print_Area" localSheetId="7">'1.3'!$A$1:$M$38</definedName>
    <definedName name="_xlnm.Print_Area" localSheetId="9">'1.5-6nonoil'!$A$1:$L$89</definedName>
    <definedName name="_xlnm.Print_Area" localSheetId="10">'1.7-8nonoil'!$A$1:$L$86</definedName>
    <definedName name="_xlnm.Print_Area" localSheetId="2">Contents!$B$1:$D$19</definedName>
    <definedName name="_xlnm.Print_Area" localSheetId="0">COVER!$A$1:$I$23</definedName>
    <definedName name="_xlnm.Print_Area" localSheetId="3">'key-findings'!$A$1:$J$60</definedName>
    <definedName name="_xlnm.Print_Area" localSheetId="4">memorandom!$A$1:$J$23</definedName>
    <definedName name="_xlnm.Print_Area" localSheetId="1">symbols!$A$1:$C$38</definedName>
    <definedName name="_xlnm.Print_Area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4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0">#REF!</definedName>
    <definedName name="Print_Areaq56" localSheetId="4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 localSheetId="4">#REF!</definedName>
    <definedName name="_xlnm.Print_Titles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4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0">#REF!</definedName>
    <definedName name="Printing" localSheetId="4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0" hidden="1">#REF!</definedName>
    <definedName name="ProdForm" localSheetId="4" hidden="1">#REF!</definedName>
    <definedName name="ProdForm" localSheetId="1" hidden="1">#REF!</definedName>
    <definedName name="ProdForm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0" hidden="1">#REF!</definedName>
    <definedName name="Product" localSheetId="4" hidden="1">#REF!</definedName>
    <definedName name="Product" localSheetId="1" hidden="1">#REF!</definedName>
    <definedName name="Product" hidden="1">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0">'[2]Selected Indicators '!#REF!</definedName>
    <definedName name="qr" localSheetId="4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0">'[2]Selected Indicators '!#REF!</definedName>
    <definedName name="qw" localSheetId="4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0" hidden="1">#REF!</definedName>
    <definedName name="RCArea" localSheetId="4" hidden="1">#REF!</definedName>
    <definedName name="RCArea" localSheetId="1" hidden="1">#REF!</definedName>
    <definedName name="RCArea" hidden="1">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0">[3]BSD5!#REF!</definedName>
    <definedName name="RD" localSheetId="4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4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0">#REF!</definedName>
    <definedName name="rural" localSheetId="4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4">#REF!</definedName>
    <definedName name="s">#REF!</definedName>
    <definedName name="s_3">#N/A</definedName>
    <definedName name="s_4">#N/A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0">#REF!</definedName>
    <definedName name="SHEET1" localSheetId="4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0">#REF!</definedName>
    <definedName name="SHEET2A" localSheetId="4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0">#REF!</definedName>
    <definedName name="SHEET2B" localSheetId="4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0">#REF!</definedName>
    <definedName name="SHEET3" localSheetId="4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0">#REF!</definedName>
    <definedName name="SHEET4" localSheetId="4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0">#REF!</definedName>
    <definedName name="SHEET5" localSheetId="4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0">#REF!</definedName>
    <definedName name="SHEET6" localSheetId="4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0">#REF!</definedName>
    <definedName name="SHEET7" localSheetId="4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0">#REF!</definedName>
    <definedName name="SHEET8" localSheetId="4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0">#REF!</definedName>
    <definedName name="SIXBBREAKDOWN" localSheetId="4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0" hidden="1">#REF!</definedName>
    <definedName name="SpecialPrice" localSheetId="4" hidden="1">#REF!</definedName>
    <definedName name="SpecialPrice" localSheetId="1" hidden="1">#REF!</definedName>
    <definedName name="SpecialPrice" hidden="1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0">#REF!</definedName>
    <definedName name="State" localSheetId="4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 localSheetId="4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0" hidden="1">#REF!</definedName>
    <definedName name="tbl_ProdInfo" localSheetId="4" hidden="1">#REF!</definedName>
    <definedName name="tbl_ProdInfo" localSheetId="1" hidden="1">#REF!</definedName>
    <definedName name="tbl_ProdInfo" hidden="1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0">#REF!</definedName>
    <definedName name="ttbl" localSheetId="4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0">#REF!</definedName>
    <definedName name="TWENTYLARGEST" localSheetId="4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localSheetId="10" hidden="1">#REF!</definedName>
    <definedName name="xxx" localSheetId="4" hidden="1">#REF!</definedName>
    <definedName name="xxx" hidden="1">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0">'[2]Selected Indicators '!#REF!</definedName>
    <definedName name="yu" localSheetId="4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0">#REF!</definedName>
    <definedName name="Zip" localSheetId="4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62913"/>
</workbook>
</file>

<file path=xl/calcChain.xml><?xml version="1.0" encoding="utf-8"?>
<calcChain xmlns="http://schemas.openxmlformats.org/spreadsheetml/2006/main">
  <c r="P64" i="97" l="1"/>
  <c r="O64" i="97"/>
  <c r="M64" i="97"/>
  <c r="L64" i="97"/>
  <c r="I64" i="97"/>
  <c r="H64" i="97"/>
  <c r="G64" i="97"/>
  <c r="F64" i="97"/>
  <c r="D64" i="97"/>
  <c r="C64" i="97"/>
  <c r="P63" i="97"/>
  <c r="O63" i="97"/>
  <c r="M63" i="97"/>
  <c r="L63" i="97"/>
  <c r="I63" i="97"/>
  <c r="H63" i="97"/>
  <c r="G63" i="97"/>
  <c r="F63" i="97"/>
  <c r="D63" i="97"/>
  <c r="C63" i="97"/>
  <c r="P62" i="97"/>
  <c r="O62" i="97"/>
  <c r="M62" i="97"/>
  <c r="L62" i="97"/>
  <c r="I62" i="97"/>
  <c r="H62" i="97"/>
  <c r="G62" i="97"/>
  <c r="F62" i="97"/>
  <c r="D62" i="97"/>
  <c r="C62" i="97"/>
  <c r="P61" i="97"/>
  <c r="O61" i="97"/>
  <c r="M61" i="97"/>
  <c r="L61" i="97"/>
  <c r="I61" i="97"/>
  <c r="H61" i="97"/>
  <c r="G61" i="97"/>
  <c r="F61" i="97"/>
  <c r="D61" i="97"/>
  <c r="C61" i="97"/>
  <c r="P60" i="97"/>
  <c r="O60" i="97"/>
  <c r="M60" i="97"/>
  <c r="L60" i="97"/>
  <c r="G60" i="97"/>
  <c r="F60" i="97"/>
  <c r="E60" i="97"/>
  <c r="D60" i="97"/>
  <c r="C60" i="97"/>
  <c r="P59" i="97"/>
  <c r="O59" i="97"/>
  <c r="M59" i="97"/>
  <c r="L59" i="97"/>
  <c r="J59" i="97"/>
  <c r="G59" i="97"/>
  <c r="F59" i="97"/>
  <c r="D59" i="97"/>
  <c r="C59" i="97"/>
  <c r="P58" i="97"/>
  <c r="O58" i="97"/>
  <c r="M58" i="97"/>
  <c r="L58" i="97"/>
  <c r="J58" i="97"/>
  <c r="F58" i="97"/>
  <c r="D58" i="97"/>
  <c r="C58" i="97"/>
  <c r="P57" i="97"/>
  <c r="O57" i="97"/>
  <c r="M57" i="97"/>
  <c r="L57" i="97"/>
  <c r="J57" i="97"/>
  <c r="F57" i="97"/>
  <c r="D57" i="97"/>
  <c r="C57" i="97"/>
  <c r="P56" i="97"/>
  <c r="N56" i="97"/>
  <c r="M56" i="97"/>
  <c r="L56" i="97"/>
  <c r="J56" i="97"/>
  <c r="F56" i="97"/>
  <c r="D56" i="97"/>
  <c r="C56" i="97"/>
  <c r="N52" i="97"/>
  <c r="N64" i="97" s="1"/>
  <c r="K52" i="97"/>
  <c r="J52" i="97"/>
  <c r="J64" i="97" s="1"/>
  <c r="E52" i="97"/>
  <c r="E64" i="97" s="1"/>
  <c r="N51" i="97"/>
  <c r="N63" i="97" s="1"/>
  <c r="J51" i="97"/>
  <c r="J63" i="97" s="1"/>
  <c r="E51" i="97"/>
  <c r="E63" i="97" s="1"/>
  <c r="N50" i="97"/>
  <c r="N62" i="97" s="1"/>
  <c r="K50" i="97"/>
  <c r="J50" i="97"/>
  <c r="J62" i="97" s="1"/>
  <c r="E50" i="97"/>
  <c r="N49" i="97"/>
  <c r="N61" i="97" s="1"/>
  <c r="J49" i="97"/>
  <c r="J61" i="97" s="1"/>
  <c r="E49" i="97"/>
  <c r="E61" i="97" s="1"/>
  <c r="N48" i="97"/>
  <c r="N60" i="97" s="1"/>
  <c r="K48" i="97"/>
  <c r="J48" i="97"/>
  <c r="J60" i="97" s="1"/>
  <c r="E48" i="97"/>
  <c r="N47" i="97"/>
  <c r="N59" i="97" s="1"/>
  <c r="E47" i="97"/>
  <c r="E59" i="97" s="1"/>
  <c r="N46" i="97"/>
  <c r="N58" i="97" s="1"/>
  <c r="E46" i="97"/>
  <c r="E58" i="97" s="1"/>
  <c r="N45" i="97"/>
  <c r="N57" i="97" s="1"/>
  <c r="E45" i="97"/>
  <c r="E57" i="97" s="1"/>
  <c r="N44" i="97"/>
  <c r="E44" i="97"/>
  <c r="E56" i="97" s="1"/>
  <c r="N43" i="97"/>
  <c r="K43" i="97"/>
  <c r="E43" i="97"/>
  <c r="P64" i="96"/>
  <c r="O64" i="96"/>
  <c r="M64" i="96"/>
  <c r="L64" i="96"/>
  <c r="I64" i="96"/>
  <c r="H64" i="96"/>
  <c r="G64" i="96"/>
  <c r="F64" i="96"/>
  <c r="D64" i="96"/>
  <c r="C64" i="96"/>
  <c r="P63" i="96"/>
  <c r="O63" i="96"/>
  <c r="M63" i="96"/>
  <c r="L63" i="96"/>
  <c r="J63" i="96"/>
  <c r="I63" i="96"/>
  <c r="H63" i="96"/>
  <c r="G63" i="96"/>
  <c r="F63" i="96"/>
  <c r="D63" i="96"/>
  <c r="C63" i="96"/>
  <c r="P62" i="96"/>
  <c r="O62" i="96"/>
  <c r="M62" i="96"/>
  <c r="L62" i="96"/>
  <c r="J62" i="96"/>
  <c r="I62" i="96"/>
  <c r="H62" i="96"/>
  <c r="G62" i="96"/>
  <c r="F62" i="96"/>
  <c r="D62" i="96"/>
  <c r="C62" i="96"/>
  <c r="P61" i="96"/>
  <c r="O61" i="96"/>
  <c r="N61" i="96"/>
  <c r="M61" i="96"/>
  <c r="L61" i="96"/>
  <c r="J61" i="96"/>
  <c r="I61" i="96"/>
  <c r="H61" i="96"/>
  <c r="G61" i="96"/>
  <c r="F61" i="96"/>
  <c r="D61" i="96"/>
  <c r="C61" i="96"/>
  <c r="P60" i="96"/>
  <c r="O60" i="96"/>
  <c r="N60" i="96"/>
  <c r="M60" i="96"/>
  <c r="L60" i="96"/>
  <c r="I60" i="96"/>
  <c r="H60" i="96"/>
  <c r="G60" i="96"/>
  <c r="F60" i="96"/>
  <c r="E60" i="96"/>
  <c r="D60" i="96"/>
  <c r="C60" i="96"/>
  <c r="P59" i="96"/>
  <c r="O59" i="96"/>
  <c r="M59" i="96"/>
  <c r="L59" i="96"/>
  <c r="J59" i="96"/>
  <c r="G59" i="96"/>
  <c r="F59" i="96"/>
  <c r="D59" i="96"/>
  <c r="C59" i="96"/>
  <c r="P58" i="96"/>
  <c r="O58" i="96"/>
  <c r="N58" i="96"/>
  <c r="M58" i="96"/>
  <c r="L58" i="96"/>
  <c r="J58" i="96"/>
  <c r="G58" i="96"/>
  <c r="F58" i="96"/>
  <c r="E58" i="96"/>
  <c r="D58" i="96"/>
  <c r="C58" i="96"/>
  <c r="P57" i="96"/>
  <c r="O57" i="96"/>
  <c r="N57" i="96"/>
  <c r="M57" i="96"/>
  <c r="L57" i="96"/>
  <c r="J57" i="96"/>
  <c r="F57" i="96"/>
  <c r="D57" i="96"/>
  <c r="C57" i="96"/>
  <c r="P56" i="96"/>
  <c r="O56" i="96"/>
  <c r="M56" i="96"/>
  <c r="L56" i="96"/>
  <c r="J56" i="96"/>
  <c r="F56" i="96"/>
  <c r="D56" i="96"/>
  <c r="C56" i="96"/>
  <c r="P55" i="96"/>
  <c r="O55" i="96"/>
  <c r="M55" i="96"/>
  <c r="L55" i="96"/>
  <c r="J55" i="96"/>
  <c r="F55" i="96"/>
  <c r="E55" i="96"/>
  <c r="D55" i="96"/>
  <c r="C55" i="96"/>
  <c r="N52" i="96"/>
  <c r="N64" i="96" s="1"/>
  <c r="J52" i="96"/>
  <c r="J64" i="96" s="1"/>
  <c r="E52" i="96"/>
  <c r="E64" i="96" s="1"/>
  <c r="N51" i="96"/>
  <c r="N63" i="96" s="1"/>
  <c r="K51" i="96"/>
  <c r="K63" i="96" s="1"/>
  <c r="J51" i="96"/>
  <c r="E51" i="96"/>
  <c r="E63" i="96" s="1"/>
  <c r="N50" i="96"/>
  <c r="N62" i="96" s="1"/>
  <c r="J50" i="96"/>
  <c r="E50" i="96"/>
  <c r="K50" i="96" s="1"/>
  <c r="K62" i="96" s="1"/>
  <c r="N49" i="96"/>
  <c r="K49" i="96"/>
  <c r="K61" i="96" s="1"/>
  <c r="J49" i="96"/>
  <c r="E49" i="96"/>
  <c r="E61" i="96" s="1"/>
  <c r="N48" i="96"/>
  <c r="J48" i="96"/>
  <c r="J60" i="96" s="1"/>
  <c r="E48" i="96"/>
  <c r="K48" i="96" s="1"/>
  <c r="K60" i="96" s="1"/>
  <c r="N47" i="96"/>
  <c r="N59" i="96" s="1"/>
  <c r="K47" i="96"/>
  <c r="K59" i="96" s="1"/>
  <c r="E47" i="96"/>
  <c r="E59" i="96" s="1"/>
  <c r="N46" i="96"/>
  <c r="E46" i="96"/>
  <c r="K46" i="96" s="1"/>
  <c r="K58" i="96" s="1"/>
  <c r="N45" i="96"/>
  <c r="E45" i="96"/>
  <c r="K45" i="96" s="1"/>
  <c r="K57" i="96" s="1"/>
  <c r="N44" i="96"/>
  <c r="N56" i="96" s="1"/>
  <c r="E44" i="96"/>
  <c r="E56" i="96" s="1"/>
  <c r="N43" i="96"/>
  <c r="N55" i="96" s="1"/>
  <c r="K43" i="96"/>
  <c r="K55" i="96" s="1"/>
  <c r="E43" i="96"/>
  <c r="K44" i="97" l="1"/>
  <c r="K56" i="97" s="1"/>
  <c r="E62" i="97"/>
  <c r="K47" i="97"/>
  <c r="K59" i="97" s="1"/>
  <c r="K49" i="97"/>
  <c r="K61" i="97" s="1"/>
  <c r="K51" i="97"/>
  <c r="K63" i="97" s="1"/>
  <c r="K45" i="97"/>
  <c r="K46" i="97"/>
  <c r="K58" i="97" s="1"/>
  <c r="K52" i="96"/>
  <c r="K64" i="96" s="1"/>
  <c r="E62" i="96"/>
  <c r="E57" i="96"/>
  <c r="K44" i="96"/>
  <c r="K56" i="96" s="1"/>
  <c r="K60" i="97" l="1"/>
  <c r="K62" i="97"/>
  <c r="K57" i="97"/>
  <c r="K64" i="97"/>
  <c r="I67" i="59" l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G78" i="75"/>
  <c r="G88" i="75" s="1"/>
  <c r="F78" i="75"/>
  <c r="F88" i="75" s="1"/>
  <c r="E78" i="75"/>
  <c r="E88" i="75" s="1"/>
  <c r="D78" i="75"/>
  <c r="D88" i="75" s="1"/>
  <c r="C78" i="75"/>
  <c r="C88" i="75" s="1"/>
  <c r="B78" i="75"/>
  <c r="B88" i="75" s="1"/>
  <c r="I76" i="75"/>
  <c r="H76" i="75"/>
  <c r="G76" i="75"/>
  <c r="F76" i="75"/>
  <c r="E76" i="75"/>
  <c r="D76" i="75"/>
  <c r="C76" i="75"/>
  <c r="B76" i="75"/>
  <c r="I74" i="75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K74" i="75" s="1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L71" i="75" s="1"/>
  <c r="B71" i="75"/>
  <c r="I70" i="75"/>
  <c r="H70" i="75"/>
  <c r="G70" i="75"/>
  <c r="P70" i="75" s="1"/>
  <c r="F70" i="75"/>
  <c r="E70" i="75"/>
  <c r="D70" i="75"/>
  <c r="C70" i="75"/>
  <c r="L70" i="75" s="1"/>
  <c r="B70" i="75"/>
  <c r="I69" i="75"/>
  <c r="H69" i="75"/>
  <c r="G69" i="75"/>
  <c r="P69" i="75" s="1"/>
  <c r="F69" i="75"/>
  <c r="E69" i="75"/>
  <c r="D69" i="75"/>
  <c r="C69" i="75"/>
  <c r="L69" i="75" s="1"/>
  <c r="B69" i="75"/>
  <c r="I68" i="75"/>
  <c r="H68" i="75"/>
  <c r="G68" i="75"/>
  <c r="F68" i="75"/>
  <c r="E68" i="75"/>
  <c r="D68" i="75"/>
  <c r="C68" i="75"/>
  <c r="B68" i="75"/>
  <c r="I67" i="75"/>
  <c r="H67" i="75"/>
  <c r="G67" i="75"/>
  <c r="F67" i="75"/>
  <c r="E67" i="75"/>
  <c r="D67" i="75"/>
  <c r="C67" i="75"/>
  <c r="B67" i="75"/>
  <c r="I66" i="75"/>
  <c r="H66" i="75"/>
  <c r="G66" i="75"/>
  <c r="F66" i="75"/>
  <c r="E66" i="75"/>
  <c r="D66" i="75"/>
  <c r="C66" i="75"/>
  <c r="B66" i="75"/>
  <c r="I65" i="75"/>
  <c r="H65" i="75"/>
  <c r="G65" i="75"/>
  <c r="F65" i="75"/>
  <c r="E65" i="75"/>
  <c r="D65" i="75"/>
  <c r="C65" i="75"/>
  <c r="B65" i="75"/>
  <c r="I64" i="75"/>
  <c r="H64" i="75"/>
  <c r="G64" i="75"/>
  <c r="F64" i="75"/>
  <c r="E64" i="75"/>
  <c r="D64" i="75"/>
  <c r="C64" i="75"/>
  <c r="B64" i="75"/>
  <c r="I63" i="75"/>
  <c r="H63" i="75"/>
  <c r="G63" i="75"/>
  <c r="F63" i="75"/>
  <c r="E63" i="75"/>
  <c r="D63" i="75"/>
  <c r="C63" i="75"/>
  <c r="B63" i="75"/>
  <c r="I61" i="75"/>
  <c r="H61" i="75"/>
  <c r="G61" i="75"/>
  <c r="F61" i="75"/>
  <c r="E61" i="75"/>
  <c r="D61" i="75"/>
  <c r="C61" i="75"/>
  <c r="B61" i="75"/>
  <c r="I59" i="75"/>
  <c r="H59" i="75"/>
  <c r="G59" i="75"/>
  <c r="F59" i="75"/>
  <c r="E59" i="75"/>
  <c r="D59" i="75"/>
  <c r="C59" i="75"/>
  <c r="B59" i="75"/>
  <c r="I58" i="75"/>
  <c r="H58" i="75"/>
  <c r="G58" i="75"/>
  <c r="F58" i="75"/>
  <c r="E58" i="75"/>
  <c r="D58" i="75"/>
  <c r="C58" i="75"/>
  <c r="B58" i="75"/>
  <c r="I57" i="75"/>
  <c r="H57" i="75"/>
  <c r="G57" i="75"/>
  <c r="F57" i="75"/>
  <c r="E57" i="75"/>
  <c r="D57" i="75"/>
  <c r="C57" i="75"/>
  <c r="B57" i="75"/>
  <c r="I56" i="75"/>
  <c r="H56" i="75"/>
  <c r="G56" i="75"/>
  <c r="F56" i="75"/>
  <c r="E56" i="75"/>
  <c r="D56" i="75"/>
  <c r="C56" i="75"/>
  <c r="B56" i="75"/>
  <c r="I55" i="75"/>
  <c r="H55" i="75"/>
  <c r="G55" i="75"/>
  <c r="F55" i="75"/>
  <c r="E55" i="75"/>
  <c r="D55" i="75"/>
  <c r="C55" i="75"/>
  <c r="B55" i="75"/>
  <c r="I51" i="75"/>
  <c r="R51" i="75" s="1"/>
  <c r="H51" i="75"/>
  <c r="G51" i="75"/>
  <c r="F51" i="75"/>
  <c r="E51" i="75"/>
  <c r="D51" i="75"/>
  <c r="C51" i="75"/>
  <c r="B51" i="75"/>
  <c r="I50" i="75"/>
  <c r="R50" i="75" s="1"/>
  <c r="H50" i="75"/>
  <c r="G50" i="75"/>
  <c r="F50" i="75"/>
  <c r="E50" i="75"/>
  <c r="D50" i="75"/>
  <c r="C50" i="75"/>
  <c r="B50" i="75"/>
  <c r="I49" i="75"/>
  <c r="R49" i="75" s="1"/>
  <c r="H49" i="75"/>
  <c r="G49" i="75"/>
  <c r="F49" i="75"/>
  <c r="E49" i="75"/>
  <c r="N49" i="75" s="1"/>
  <c r="D49" i="75"/>
  <c r="C49" i="75"/>
  <c r="B49" i="75"/>
  <c r="I48" i="75"/>
  <c r="R48" i="75" s="1"/>
  <c r="H48" i="75"/>
  <c r="G48" i="75"/>
  <c r="F48" i="75"/>
  <c r="E48" i="75"/>
  <c r="D48" i="75"/>
  <c r="C48" i="75"/>
  <c r="B48" i="75"/>
  <c r="I47" i="75"/>
  <c r="H47" i="75"/>
  <c r="G47" i="75"/>
  <c r="F47" i="75"/>
  <c r="E47" i="75"/>
  <c r="D47" i="75"/>
  <c r="C47" i="75"/>
  <c r="B47" i="75"/>
  <c r="I45" i="75"/>
  <c r="H45" i="75"/>
  <c r="G45" i="75"/>
  <c r="F45" i="75"/>
  <c r="E45" i="75"/>
  <c r="N45" i="75" s="1"/>
  <c r="W29" i="75" s="1"/>
  <c r="D45" i="75"/>
  <c r="C45" i="75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F14" i="75"/>
  <c r="E14" i="75"/>
  <c r="D14" i="75"/>
  <c r="C14" i="75"/>
  <c r="B14" i="75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P71" i="75" l="1"/>
  <c r="P72" i="75"/>
  <c r="R72" i="75"/>
  <c r="M24" i="75"/>
  <c r="M27" i="75"/>
  <c r="Q6" i="75"/>
  <c r="Z8" i="75" s="1"/>
  <c r="Q23" i="75"/>
  <c r="N6" i="75"/>
  <c r="W8" i="75" s="1"/>
  <c r="N31" i="75"/>
  <c r="Q27" i="75"/>
  <c r="L7" i="75"/>
  <c r="L15" i="75"/>
  <c r="U19" i="75" s="1"/>
  <c r="L16" i="75"/>
  <c r="U20" i="75" s="1"/>
  <c r="P16" i="75"/>
  <c r="Y20" i="75" s="1"/>
  <c r="L18" i="75"/>
  <c r="U22" i="75" s="1"/>
  <c r="P18" i="75"/>
  <c r="Y22" i="75" s="1"/>
  <c r="L20" i="75"/>
  <c r="P31" i="75"/>
  <c r="M9" i="75"/>
  <c r="V10" i="75" s="1"/>
  <c r="M15" i="75"/>
  <c r="V19" i="75" s="1"/>
  <c r="Q15" i="75"/>
  <c r="Z19" i="75" s="1"/>
  <c r="M45" i="75"/>
  <c r="V29" i="75" s="1"/>
  <c r="Q45" i="75"/>
  <c r="Z29" i="75" s="1"/>
  <c r="M47" i="75"/>
  <c r="Q47" i="75"/>
  <c r="M48" i="75"/>
  <c r="Q48" i="75"/>
  <c r="M49" i="75"/>
  <c r="Q49" i="75"/>
  <c r="M50" i="75"/>
  <c r="Q50" i="75"/>
  <c r="M51" i="75"/>
  <c r="Q51" i="75"/>
  <c r="M55" i="75"/>
  <c r="Q55" i="75"/>
  <c r="M56" i="75"/>
  <c r="Q56" i="75"/>
  <c r="M57" i="75"/>
  <c r="Q57" i="75"/>
  <c r="M58" i="75"/>
  <c r="Q58" i="75"/>
  <c r="M59" i="75"/>
  <c r="Q59" i="75"/>
  <c r="M61" i="75"/>
  <c r="V31" i="75" s="1"/>
  <c r="Q61" i="75"/>
  <c r="Z31" i="75" s="1"/>
  <c r="M63" i="75"/>
  <c r="Q63" i="75"/>
  <c r="M64" i="75"/>
  <c r="Q64" i="75"/>
  <c r="M65" i="75"/>
  <c r="Q65" i="75"/>
  <c r="M66" i="75"/>
  <c r="Q66" i="75"/>
  <c r="M67" i="75"/>
  <c r="Q67" i="75"/>
  <c r="M68" i="75"/>
  <c r="Q68" i="75"/>
  <c r="M69" i="75"/>
  <c r="Q69" i="75"/>
  <c r="M70" i="75"/>
  <c r="Q70" i="75"/>
  <c r="M71" i="75"/>
  <c r="Q71" i="75"/>
  <c r="M72" i="75"/>
  <c r="Q72" i="75"/>
  <c r="M7" i="75"/>
  <c r="Q7" i="75"/>
  <c r="L8" i="75"/>
  <c r="U9" i="75" s="1"/>
  <c r="P8" i="75"/>
  <c r="Y9" i="75" s="1"/>
  <c r="K24" i="75"/>
  <c r="O24" i="75"/>
  <c r="K27" i="75"/>
  <c r="O27" i="75"/>
  <c r="K30" i="75"/>
  <c r="N10" i="75"/>
  <c r="W11" i="75" s="1"/>
  <c r="M17" i="75"/>
  <c r="V21" i="75" s="1"/>
  <c r="M20" i="75"/>
  <c r="L23" i="75"/>
  <c r="L25" i="75"/>
  <c r="P28" i="75"/>
  <c r="P7" i="75"/>
  <c r="O9" i="75"/>
  <c r="X10" i="75" s="1"/>
  <c r="O10" i="75"/>
  <c r="X11" i="75" s="1"/>
  <c r="K18" i="75"/>
  <c r="T22" i="75" s="1"/>
  <c r="K33" i="75"/>
  <c r="O33" i="75"/>
  <c r="O37" i="75"/>
  <c r="L45" i="75"/>
  <c r="U29" i="75" s="1"/>
  <c r="P45" i="75"/>
  <c r="Y29" i="75" s="1"/>
  <c r="D53" i="75"/>
  <c r="M53" i="75" s="1"/>
  <c r="V30" i="75" s="1"/>
  <c r="N55" i="75"/>
  <c r="R55" i="75"/>
  <c r="R56" i="75"/>
  <c r="R57" i="75"/>
  <c r="R58" i="75"/>
  <c r="N15" i="75"/>
  <c r="W19" i="75" s="1"/>
  <c r="E12" i="75"/>
  <c r="Q17" i="75"/>
  <c r="Z21" i="75" s="1"/>
  <c r="Q20" i="75"/>
  <c r="T5" i="75" s="1"/>
  <c r="P22" i="75"/>
  <c r="P25" i="75"/>
  <c r="P26" i="75"/>
  <c r="N33" i="75"/>
  <c r="K31" i="75"/>
  <c r="M33" i="75"/>
  <c r="O4" i="75"/>
  <c r="M8" i="75"/>
  <c r="V9" i="75" s="1"/>
  <c r="Q25" i="75"/>
  <c r="Q26" i="75"/>
  <c r="L29" i="75"/>
  <c r="P37" i="75"/>
  <c r="L4" i="75"/>
  <c r="P4" i="75"/>
  <c r="K9" i="75"/>
  <c r="T10" i="75" s="1"/>
  <c r="N9" i="75"/>
  <c r="W10" i="75" s="1"/>
  <c r="M14" i="75"/>
  <c r="V18" i="75" s="1"/>
  <c r="Q14" i="75"/>
  <c r="Z18" i="75" s="1"/>
  <c r="O16" i="75"/>
  <c r="X20" i="75" s="1"/>
  <c r="K17" i="75"/>
  <c r="T21" i="75" s="1"/>
  <c r="O17" i="75"/>
  <c r="X21" i="75" s="1"/>
  <c r="K22" i="75"/>
  <c r="N22" i="75"/>
  <c r="N24" i="75"/>
  <c r="K25" i="75"/>
  <c r="O25" i="75"/>
  <c r="N27" i="75"/>
  <c r="N59" i="75"/>
  <c r="R59" i="75"/>
  <c r="R61" i="75"/>
  <c r="AA31" i="75" s="1"/>
  <c r="R63" i="75"/>
  <c r="R64" i="75"/>
  <c r="N65" i="75"/>
  <c r="R65" i="75"/>
  <c r="R66" i="75"/>
  <c r="R67" i="75"/>
  <c r="R68" i="75"/>
  <c r="K4" i="75"/>
  <c r="O6" i="75"/>
  <c r="X8" i="75" s="1"/>
  <c r="N17" i="75"/>
  <c r="W21" i="75" s="1"/>
  <c r="N18" i="75"/>
  <c r="W22" i="75" s="1"/>
  <c r="M25" i="75"/>
  <c r="M26" i="75"/>
  <c r="Q28" i="75"/>
  <c r="L37" i="75"/>
  <c r="H53" i="75"/>
  <c r="Q53" i="75" s="1"/>
  <c r="Z30" i="75" s="1"/>
  <c r="K29" i="75"/>
  <c r="L55" i="75"/>
  <c r="P55" i="75"/>
  <c r="L56" i="75"/>
  <c r="P56" i="75"/>
  <c r="L57" i="75"/>
  <c r="P57" i="75"/>
  <c r="L58" i="75"/>
  <c r="P58" i="75"/>
  <c r="O18" i="75"/>
  <c r="X22" i="75" s="1"/>
  <c r="L10" i="75"/>
  <c r="U11" i="75" s="1"/>
  <c r="P10" i="75"/>
  <c r="Y11" i="75" s="1"/>
  <c r="P24" i="75"/>
  <c r="Q4" i="75"/>
  <c r="T3" i="75" s="1"/>
  <c r="K15" i="75"/>
  <c r="T19" i="75" s="1"/>
  <c r="O15" i="75"/>
  <c r="X19" i="75" s="1"/>
  <c r="M16" i="75"/>
  <c r="V20" i="75" s="1"/>
  <c r="K20" i="75"/>
  <c r="O20" i="75"/>
  <c r="M23" i="75"/>
  <c r="K28" i="75"/>
  <c r="O28" i="75"/>
  <c r="O29" i="75"/>
  <c r="N29" i="75"/>
  <c r="Q24" i="75"/>
  <c r="P30" i="75"/>
  <c r="O30" i="75"/>
  <c r="K55" i="75"/>
  <c r="B53" i="75"/>
  <c r="K53" i="75" s="1"/>
  <c r="T30" i="75" s="1"/>
  <c r="O55" i="75"/>
  <c r="F53" i="75"/>
  <c r="O53" i="75" s="1"/>
  <c r="X30" i="75" s="1"/>
  <c r="K56" i="75"/>
  <c r="O56" i="75"/>
  <c r="K57" i="75"/>
  <c r="O57" i="75"/>
  <c r="K58" i="75"/>
  <c r="O58" i="75"/>
  <c r="O31" i="75"/>
  <c r="P33" i="75"/>
  <c r="Q33" i="75"/>
  <c r="M37" i="75"/>
  <c r="Q37" i="75"/>
  <c r="T2" i="75" s="1"/>
  <c r="K47" i="75"/>
  <c r="O47" i="75"/>
  <c r="K48" i="75"/>
  <c r="O48" i="75"/>
  <c r="K59" i="75"/>
  <c r="O59" i="75"/>
  <c r="K61" i="75"/>
  <c r="T31" i="75" s="1"/>
  <c r="O61" i="75"/>
  <c r="X31" i="75" s="1"/>
  <c r="K63" i="75"/>
  <c r="O63" i="75"/>
  <c r="K64" i="75"/>
  <c r="O64" i="75"/>
  <c r="M6" i="75"/>
  <c r="V8" i="75" s="1"/>
  <c r="K7" i="75"/>
  <c r="O7" i="75"/>
  <c r="K8" i="75"/>
  <c r="T9" i="75" s="1"/>
  <c r="N8" i="75"/>
  <c r="W9" i="75" s="1"/>
  <c r="L9" i="75"/>
  <c r="U10" i="75" s="1"/>
  <c r="P9" i="75"/>
  <c r="Y10" i="75" s="1"/>
  <c r="I12" i="75"/>
  <c r="K16" i="75"/>
  <c r="T20" i="75" s="1"/>
  <c r="N16" i="75"/>
  <c r="W20" i="75" s="1"/>
  <c r="O22" i="75"/>
  <c r="K23" i="75"/>
  <c r="K26" i="75"/>
  <c r="O26" i="75"/>
  <c r="M30" i="75"/>
  <c r="Q30" i="75"/>
  <c r="L31" i="75"/>
  <c r="Q31" i="75"/>
  <c r="K37" i="75"/>
  <c r="L47" i="75"/>
  <c r="P47" i="75"/>
  <c r="L48" i="75"/>
  <c r="P48" i="75"/>
  <c r="K49" i="75"/>
  <c r="O49" i="75"/>
  <c r="K50" i="75"/>
  <c r="O50" i="75"/>
  <c r="K51" i="75"/>
  <c r="O51" i="75"/>
  <c r="G53" i="75"/>
  <c r="P53" i="75" s="1"/>
  <c r="Y30" i="75" s="1"/>
  <c r="L59" i="75"/>
  <c r="P59" i="75"/>
  <c r="L61" i="75"/>
  <c r="U31" i="75" s="1"/>
  <c r="P61" i="75"/>
  <c r="Y31" i="75" s="1"/>
  <c r="L63" i="75"/>
  <c r="P63" i="75"/>
  <c r="L64" i="75"/>
  <c r="P64" i="75"/>
  <c r="K65" i="75"/>
  <c r="O65" i="75"/>
  <c r="K66" i="75"/>
  <c r="O66" i="75"/>
  <c r="K67" i="75"/>
  <c r="O67" i="75"/>
  <c r="K68" i="75"/>
  <c r="O68" i="75"/>
  <c r="N69" i="75"/>
  <c r="R69" i="75"/>
  <c r="R70" i="75"/>
  <c r="R71" i="75"/>
  <c r="K10" i="75"/>
  <c r="T11" i="75" s="1"/>
  <c r="B12" i="75"/>
  <c r="O14" i="75"/>
  <c r="X18" i="75" s="1"/>
  <c r="L26" i="75"/>
  <c r="L33" i="75"/>
  <c r="K45" i="75"/>
  <c r="T29" i="75" s="1"/>
  <c r="O45" i="75"/>
  <c r="X29" i="75" s="1"/>
  <c r="L49" i="75"/>
  <c r="P49" i="75"/>
  <c r="L50" i="75"/>
  <c r="P50" i="75"/>
  <c r="L51" i="75"/>
  <c r="P51" i="75"/>
  <c r="C53" i="75"/>
  <c r="L53" i="75" s="1"/>
  <c r="U30" i="75" s="1"/>
  <c r="L65" i="75"/>
  <c r="P65" i="75"/>
  <c r="L66" i="75"/>
  <c r="P66" i="75"/>
  <c r="L67" i="75"/>
  <c r="P67" i="75"/>
  <c r="L68" i="75"/>
  <c r="P68" i="75"/>
  <c r="K69" i="75"/>
  <c r="O69" i="75"/>
  <c r="K70" i="75"/>
  <c r="O70" i="75"/>
  <c r="K71" i="75"/>
  <c r="O71" i="75"/>
  <c r="K72" i="75"/>
  <c r="O72" i="75"/>
  <c r="R47" i="75"/>
  <c r="I89" i="75"/>
  <c r="I91" i="75" s="1"/>
  <c r="I90" i="75"/>
  <c r="N4" i="75"/>
  <c r="M4" i="75"/>
  <c r="K6" i="75"/>
  <c r="T8" i="75" s="1"/>
  <c r="L6" i="75"/>
  <c r="U8" i="75" s="1"/>
  <c r="P6" i="75"/>
  <c r="Y8" i="75" s="1"/>
  <c r="K14" i="75"/>
  <c r="T18" i="75" s="1"/>
  <c r="N23" i="75"/>
  <c r="O23" i="75"/>
  <c r="N74" i="75"/>
  <c r="N47" i="75"/>
  <c r="Q10" i="75"/>
  <c r="Z11" i="75" s="1"/>
  <c r="L22" i="75"/>
  <c r="M22" i="75"/>
  <c r="Q22" i="75"/>
  <c r="P27" i="75"/>
  <c r="N28" i="75"/>
  <c r="M28" i="75"/>
  <c r="N50" i="75"/>
  <c r="N56" i="75"/>
  <c r="R74" i="75"/>
  <c r="E90" i="75"/>
  <c r="E89" i="75"/>
  <c r="E91" i="75" s="1"/>
  <c r="O8" i="75"/>
  <c r="X9" i="75" s="1"/>
  <c r="Q9" i="75"/>
  <c r="Z10" i="75" s="1"/>
  <c r="D12" i="75"/>
  <c r="L14" i="75"/>
  <c r="U18" i="75" s="1"/>
  <c r="Q16" i="75"/>
  <c r="Z20" i="75" s="1"/>
  <c r="P23" i="75"/>
  <c r="M29" i="75"/>
  <c r="Q8" i="75"/>
  <c r="Z9" i="75" s="1"/>
  <c r="M10" i="75"/>
  <c r="V11" i="75" s="1"/>
  <c r="G12" i="75"/>
  <c r="L17" i="75"/>
  <c r="U21" i="75" s="1"/>
  <c r="M18" i="75"/>
  <c r="V22" i="75" s="1"/>
  <c r="P20" i="75"/>
  <c r="L24" i="75"/>
  <c r="L27" i="75"/>
  <c r="N37" i="75"/>
  <c r="R45" i="75"/>
  <c r="AA29" i="75" s="1"/>
  <c r="N48" i="75"/>
  <c r="E53" i="75"/>
  <c r="N53" i="75" s="1"/>
  <c r="W30" i="75" s="1"/>
  <c r="I53" i="75"/>
  <c r="R53" i="75" s="1"/>
  <c r="AA30" i="75" s="1"/>
  <c r="N58" i="75"/>
  <c r="N64" i="75"/>
  <c r="N68" i="75"/>
  <c r="N72" i="75"/>
  <c r="C90" i="75"/>
  <c r="C89" i="75"/>
  <c r="C91" i="75" s="1"/>
  <c r="G90" i="75"/>
  <c r="G89" i="75"/>
  <c r="G91" i="75" s="1"/>
  <c r="N14" i="75"/>
  <c r="W18" i="75" s="1"/>
  <c r="F12" i="75"/>
  <c r="C12" i="75"/>
  <c r="P17" i="75"/>
  <c r="Y21" i="75" s="1"/>
  <c r="Q18" i="75"/>
  <c r="Z22" i="75" s="1"/>
  <c r="N26" i="75"/>
  <c r="P29" i="75"/>
  <c r="Q29" i="75"/>
  <c r="N61" i="75"/>
  <c r="W31" i="75" s="1"/>
  <c r="N66" i="75"/>
  <c r="N70" i="75"/>
  <c r="N7" i="75"/>
  <c r="H12" i="75"/>
  <c r="P14" i="75"/>
  <c r="Y18" i="75" s="1"/>
  <c r="P15" i="75"/>
  <c r="Y19" i="75" s="1"/>
  <c r="N20" i="75"/>
  <c r="N25" i="75"/>
  <c r="N30" i="75"/>
  <c r="N51" i="75"/>
  <c r="N57" i="75"/>
  <c r="N63" i="75"/>
  <c r="N67" i="75"/>
  <c r="N71" i="75"/>
  <c r="L30" i="75"/>
  <c r="M31" i="75"/>
  <c r="D90" i="75"/>
  <c r="D89" i="75"/>
  <c r="D91" i="75" s="1"/>
  <c r="H90" i="75"/>
  <c r="H89" i="75"/>
  <c r="H91" i="75" s="1"/>
  <c r="L28" i="75"/>
  <c r="B90" i="75"/>
  <c r="B89" i="75"/>
  <c r="B91" i="75" s="1"/>
  <c r="F90" i="75"/>
  <c r="F89" i="75"/>
  <c r="F91" i="75" s="1"/>
  <c r="P12" i="75" l="1"/>
  <c r="N12" i="75"/>
  <c r="Q12" i="75"/>
  <c r="T4" i="75" s="1"/>
  <c r="K12" i="75"/>
  <c r="L12" i="75"/>
  <c r="O12" i="75"/>
  <c r="M12" i="75"/>
  <c r="H69" i="59" l="1"/>
  <c r="I69" i="59" l="1"/>
  <c r="I66" i="59" s="1"/>
  <c r="I34" i="59" l="1"/>
  <c r="H34" i="59"/>
  <c r="C34" i="59" l="1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</calcChain>
</file>

<file path=xl/sharedStrings.xml><?xml version="1.0" encoding="utf-8"?>
<sst xmlns="http://schemas.openxmlformats.org/spreadsheetml/2006/main" count="1010" uniqueCount="285">
  <si>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</si>
  <si>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</si>
  <si>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</si>
  <si>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</si>
  <si>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</si>
  <si>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</si>
  <si>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</si>
  <si>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</si>
  <si>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</si>
  <si>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</si>
  <si>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</si>
  <si>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</si>
  <si>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</si>
  <si>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</si>
  <si>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</si>
  <si>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</si>
  <si>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</si>
  <si>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</si>
  <si>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</si>
  <si>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</si>
  <si>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</si>
  <si>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</si>
  <si>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</si>
  <si>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</si>
  <si>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</si>
  <si>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</si>
  <si>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</si>
  <si>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</si>
  <si>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</si>
  <si>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</si>
  <si>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</si>
  <si>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</si>
  <si>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</si>
  <si>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</si>
  <si>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</si>
  <si>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</si>
  <si>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</si>
  <si>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</si>
  <si>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</si>
  <si>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</si>
  <si>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</si>
  <si>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</si>
  <si>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</si>
  <si>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</si>
  <si>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</si>
  <si>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</si>
  <si>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</si>
  <si>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</si>
  <si>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</si>
  <si>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</si>
  <si>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</si>
  <si>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</si>
  <si>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</si>
  <si>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</si>
  <si>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</si>
  <si>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</si>
  <si>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</si>
  <si>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</si>
  <si>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</si>
  <si>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</si>
  <si>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</si>
  <si>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</si>
  <si>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</si>
  <si>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</si>
  <si>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%</t>
  </si>
  <si>
    <t>Crops</t>
  </si>
  <si>
    <t>Livestock</t>
  </si>
  <si>
    <t>Forestry and Logging</t>
  </si>
  <si>
    <t>Fishing</t>
  </si>
  <si>
    <t>Net indirect Taxes</t>
  </si>
  <si>
    <r>
      <rPr>
        <b/>
        <sz val="11"/>
        <color theme="1"/>
        <rFont val="Calibri"/>
        <family val="2"/>
        <scheme val="minor"/>
      </rPr>
      <t>GROSS DOMESTIC PRODUCT at</t>
    </r>
    <r>
      <rPr>
        <sz val="11"/>
        <color theme="0" tint="-0.1499984740745262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basic</t>
    </r>
    <r>
      <rPr>
        <sz val="11"/>
        <color theme="0" tint="-0.1499984740745262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prices</t>
    </r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</si>
  <si>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</si>
  <si>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</si>
  <si>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</si>
  <si>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</si>
  <si>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</si>
  <si>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</si>
  <si>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</si>
  <si>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</si>
  <si>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</si>
  <si>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</si>
  <si>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</si>
  <si>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</si>
  <si>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</si>
  <si>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</si>
  <si>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</si>
  <si>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</si>
  <si>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</si>
  <si>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</si>
  <si>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</si>
  <si>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</si>
  <si>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</si>
  <si>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</si>
  <si>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</si>
  <si>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</si>
  <si>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</si>
  <si>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 xml:space="preserve">       -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</si>
  <si>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</si>
  <si>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</si>
  <si>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</si>
  <si>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</si>
  <si>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</si>
  <si>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</si>
  <si>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</si>
  <si>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</si>
  <si>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</si>
  <si>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</si>
  <si>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</si>
  <si>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</si>
  <si>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</si>
  <si>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</si>
  <si>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</si>
  <si>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</si>
  <si>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</si>
  <si>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</si>
  <si>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</si>
  <si>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</si>
  <si>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</si>
  <si>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</si>
  <si>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</si>
  <si>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</si>
  <si>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</si>
  <si>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</si>
  <si>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</si>
  <si>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</si>
  <si>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</si>
  <si>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</si>
  <si>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</si>
  <si>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</si>
  <si>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</si>
  <si>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</si>
  <si>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</si>
  <si>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</si>
  <si>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</si>
  <si>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</si>
  <si>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</si>
  <si>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</si>
  <si>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</si>
  <si>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</si>
  <si>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</si>
  <si>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</si>
  <si>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</si>
  <si>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</si>
  <si>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</si>
  <si>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</si>
  <si>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</si>
  <si>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r>
      <rPr>
        <b/>
        <sz val="11"/>
        <color theme="1"/>
        <rFont val="Calibri"/>
        <family val="2"/>
        <scheme val="minor"/>
      </rPr>
      <t xml:space="preserve">GROSS DOMESTIC PRODUCT </t>
    </r>
    <r>
      <rPr>
        <sz val="11"/>
        <color theme="1"/>
        <rFont val="Calibri"/>
        <family val="2"/>
        <scheme val="minor"/>
      </rPr>
      <t>in purchasers' value</t>
    </r>
  </si>
  <si>
    <t>Economic Statistics Directorate</t>
  </si>
  <si>
    <t>Growth Rates</t>
  </si>
  <si>
    <t xml:space="preserve"> GDP at constant 2006 prices</t>
  </si>
  <si>
    <t xml:space="preserve"> Change in GDP deflator</t>
  </si>
  <si>
    <t>INTRODUCTION</t>
  </si>
  <si>
    <t>KEY FINDINGS</t>
  </si>
  <si>
    <t>SERVICES</t>
  </si>
  <si>
    <t>2013*</t>
  </si>
  <si>
    <t>2014**</t>
  </si>
  <si>
    <t>*Revised</t>
  </si>
  <si>
    <t>**  Provisional</t>
  </si>
  <si>
    <t>Net Indirect Taxes</t>
  </si>
  <si>
    <t>Table of Contents</t>
  </si>
  <si>
    <t>Introduction</t>
  </si>
  <si>
    <t>Key findings</t>
  </si>
  <si>
    <t>Memorandum items</t>
  </si>
  <si>
    <t>Percentage</t>
  </si>
  <si>
    <t>Health and Social Work</t>
  </si>
  <si>
    <t>Information and Communication</t>
  </si>
  <si>
    <t>Financial and Insurance activities</t>
  </si>
  <si>
    <t>Table 1.8a: Contribution to Growth Rates of NON-OIL GDP at 2006 Constant Prices</t>
  </si>
  <si>
    <t>2014*</t>
  </si>
  <si>
    <t>* Revised</t>
  </si>
  <si>
    <t>FISIM (Financial Intermediation Services Indirectly Measured)**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</si>
  <si>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</si>
  <si>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</si>
  <si>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</si>
  <si>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</si>
  <si>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</si>
  <si>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 xml:space="preserve">*Revised      </t>
  </si>
  <si>
    <t>GROSS DOMESTIC PRODUCT in purchasers' value</t>
  </si>
  <si>
    <t>GROSS DOMESTIC PRODUCT at basic prices</t>
  </si>
  <si>
    <t xml:space="preserve"> GDP at current market prices</t>
  </si>
  <si>
    <t xml:space="preserve"> Population estimate (million)</t>
  </si>
  <si>
    <t>2015**</t>
  </si>
  <si>
    <t>2015*</t>
  </si>
  <si>
    <t>April 2016 Edition</t>
  </si>
  <si>
    <r>
      <rPr>
        <b/>
        <sz val="14"/>
        <rFont val="Calibri"/>
        <family val="2"/>
        <scheme val="minor"/>
      </rPr>
      <t xml:space="preserve"> Non-Oil GDP</t>
    </r>
    <r>
      <rPr>
        <sz val="14"/>
        <rFont val="Calibri"/>
        <family val="2"/>
        <scheme val="minor"/>
      </rPr>
      <t xml:space="preserve"> current (million Gh₵)</t>
    </r>
  </si>
  <si>
    <r>
      <rPr>
        <b/>
        <sz val="14"/>
        <rFont val="Calibri"/>
        <family val="2"/>
        <scheme val="minor"/>
      </rPr>
      <t xml:space="preserve"> Non-Oil GDP</t>
    </r>
    <r>
      <rPr>
        <sz val="14"/>
        <rFont val="Calibri"/>
        <family val="2"/>
        <scheme val="minor"/>
      </rPr>
      <t xml:space="preserve"> at constant 2006 prices</t>
    </r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</si>
  <si>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</si>
  <si>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</si>
  <si>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</si>
  <si>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</si>
  <si>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 xml:space="preserve"> GDP at constant 2006 prices (million Gh₵)</t>
  </si>
  <si>
    <t xml:space="preserve"> GDP at constant 2006 prices (million US$)</t>
  </si>
  <si>
    <r>
      <rPr>
        <b/>
        <sz val="14"/>
        <rFont val="Calibri"/>
        <family val="2"/>
        <scheme val="minor"/>
      </rPr>
      <t>Non-Oil GDP</t>
    </r>
    <r>
      <rPr>
        <sz val="14"/>
        <rFont val="Calibri"/>
        <family val="2"/>
        <scheme val="minor"/>
      </rPr>
      <t xml:space="preserve"> at constant 2006 prices (million Gh₵)</t>
    </r>
  </si>
  <si>
    <t>The following symbols and abbreviations are used in the tables:</t>
  </si>
  <si>
    <r>
      <t>Gh</t>
    </r>
    <r>
      <rPr>
        <sz val="13"/>
        <rFont val="Calibri"/>
        <family val="2"/>
      </rPr>
      <t>₵</t>
    </r>
  </si>
  <si>
    <t xml:space="preserve">GROSS DOMESTIC PRODUCT at basic prices </t>
  </si>
  <si>
    <t>of nominal GDP.</t>
  </si>
  <si>
    <t>Tables</t>
  </si>
  <si>
    <t>** Financial Intermediation Services Indirectly Measured (FISIM) is a negative item</t>
  </si>
  <si>
    <t xml:space="preserve"> Exchange rate, annual average  (₵/$)</t>
  </si>
  <si>
    <t>**  Financial Intermediation Services Indirectly Measured (FISIM) is a negative item</t>
  </si>
  <si>
    <t>**FISIM is a negative item</t>
  </si>
  <si>
    <t>Ghc Million</t>
  </si>
  <si>
    <t>Household final consumption expenditure</t>
  </si>
  <si>
    <t>General government final consumption expenditure</t>
  </si>
  <si>
    <t>Consumption</t>
  </si>
  <si>
    <t>Gross fixed capital formation</t>
  </si>
  <si>
    <t>Total Investment</t>
  </si>
  <si>
    <t>Domestic Demand</t>
  </si>
  <si>
    <t>Exports of goods and services</t>
  </si>
  <si>
    <t>Imports of goods and services</t>
  </si>
  <si>
    <t>Net Exports</t>
  </si>
  <si>
    <t>Statistical Discrepancy</t>
  </si>
  <si>
    <t>Gross Domestic Product</t>
  </si>
  <si>
    <t>3= 1+2</t>
  </si>
  <si>
    <t>8= 4+5+6+7</t>
  </si>
  <si>
    <t>9= 3+8</t>
  </si>
  <si>
    <t xml:space="preserve"> 12= 10-11 </t>
  </si>
  <si>
    <t>14***</t>
  </si>
  <si>
    <t>Percentage Distribution</t>
  </si>
  <si>
    <t>* revised</t>
  </si>
  <si>
    <r>
      <t xml:space="preserve">** </t>
    </r>
    <r>
      <rPr>
        <b/>
        <sz val="10"/>
        <color theme="1"/>
        <rFont val="Calibri"/>
        <family val="2"/>
        <scheme val="minor"/>
      </rPr>
      <t>provisional</t>
    </r>
  </si>
  <si>
    <t>*** Column 14 is equal to GDP by Production approach</t>
  </si>
  <si>
    <t xml:space="preserve">Change in stock: Reforestation </t>
  </si>
  <si>
    <t>Change in stock: Crude Oil</t>
  </si>
  <si>
    <t>Change in stock: Livestock</t>
  </si>
  <si>
    <t>Total Domestic Demand</t>
  </si>
  <si>
    <t>net Exports</t>
  </si>
  <si>
    <t>13=14-9-12</t>
  </si>
  <si>
    <t>Growth Rate (%)</t>
  </si>
  <si>
    <t>Table 2.2: GDP by expenditures at 2006 constant prices (in million Ghana Cedis) and growth rate</t>
  </si>
  <si>
    <t xml:space="preserve">The share of net exports in GDP_E was -10.7 percent in 2015. Net Export of goods and services contracted in 2015 </t>
  </si>
  <si>
    <t xml:space="preserve">given a period. </t>
  </si>
  <si>
    <t>Gross Domestic Product is the estimate of the total value of final goods and services produced in the country over a</t>
  </si>
  <si>
    <t xml:space="preserve">The estimation of the Gross Domestic Product (GDP) is done in stages, with estimates generated at each stage </t>
  </si>
  <si>
    <t xml:space="preserve">being dependent on available data. Estimates from each stage are progressively designated as provisional, revised and </t>
  </si>
  <si>
    <t>final.</t>
  </si>
  <si>
    <t>This release contains GDP estimates by the production approach (GDP_P) and expenditure approach (GDP_E).  The</t>
  </si>
  <si>
    <t xml:space="preserve">The revised GDP_P estimates for 2015 showed a growth of 3.9 percent over the 2014 estimates. The Services sector </t>
  </si>
  <si>
    <t xml:space="preserve">GDP_P estimates for 2006 to 2014 are finalized and that of 2015 is revised. The GDP_E estimates for 2006 to 2013 </t>
  </si>
  <si>
    <t>estimates will be carried out in June 2016.</t>
  </si>
  <si>
    <t xml:space="preserve">are finalized. The GDP_E estimates for 2014 is revised and that for 2015 is provisional. Further revisions to these </t>
  </si>
  <si>
    <t xml:space="preserve">recorded the highest growth of 5.7 percent, followed by Agriculture (2.4%) and the Industry sector with a growth </t>
  </si>
  <si>
    <t>of 1.2 percent.</t>
  </si>
  <si>
    <t xml:space="preserve">sector's growth rate also increased from 5.6 percent in 2014 to  5.7 percent in 2015. Two of the subsectors in this sector </t>
  </si>
  <si>
    <t>recorded double digit growth rates. These are the Health and Social Work subsector (15.5%) and the Information and</t>
  </si>
  <si>
    <t xml:space="preserve">Services remain the largest sector. Its share of GDP_P increased from 51.9 percent in 2014 to 54.4 percent in 2015. The </t>
  </si>
  <si>
    <t>The Industry sector, with a share of 25.3 percent, experienced a marginal growth from 0.8 percent in 2014 to</t>
  </si>
  <si>
    <t xml:space="preserve"> 1.2 percent in 2015. Of all the industrial activities, the Water and Sewerage subsector recorded the highest growth of  </t>
  </si>
  <si>
    <t>21.5 percent in 2015.</t>
  </si>
  <si>
    <t>The Agriculture sector contracted from a growth of 4.6 percent in 2014 to 2.4 percent in 2015. Its share of GDP_P also</t>
  </si>
  <si>
    <t xml:space="preserve"> decreased from 21.5 percent in 2014 to 20.3 percent in 2015.  Crop production remains the largest activity, with a </t>
  </si>
  <si>
    <t xml:space="preserve">share of 15.7 percent </t>
  </si>
  <si>
    <t xml:space="preserve">The Non-Oil annual GDP_P growth rate increased from 3.9 percent in 2014 to 4.1 percent in 2015. The 2015 </t>
  </si>
  <si>
    <t>Non-Oil GDP_P for theIndustry sector grew by 1.3 percent compared with -0.3 percent in 2014.</t>
  </si>
  <si>
    <t xml:space="preserve">The GDP measured by the Expenditure Approach (GDP_E) is the sum of final consumption expenditure, investment </t>
  </si>
  <si>
    <t>with 2006 as the base year.</t>
  </si>
  <si>
    <t>and net exports in the country. The GDP_E is published in nominal/current market prices and at constant prices</t>
  </si>
  <si>
    <t>growth rate of 3.9 percent is consistent with the growth rate of 3.9% for GDP measured by the production Approach.</t>
  </si>
  <si>
    <t xml:space="preserve">The growth rate for GDP_E for 2015 was 3.9 percent compared with a growth rate of 4.0 percent in 2014. The </t>
  </si>
  <si>
    <t xml:space="preserve">Consumption expenditure with a share of 85.5% percent of GDP contracted by 1.2 percent compared to a growth </t>
  </si>
  <si>
    <t xml:space="preserve">of 5.3 percent in 2014. Households' final consumption expenditure decreased by 2.7 percent and final government </t>
  </si>
  <si>
    <t>consumption expenditure expanded by 4.3 percent.</t>
  </si>
  <si>
    <t xml:space="preserve">Investment expenditure grew by 4.3 percent in 2015 compared to a growth of 3.3 percent in 2014. Its share of </t>
  </si>
  <si>
    <t xml:space="preserve">GDP_E reduced from 27.1 percent in 2014 to 24.4 percent in 2015. The expansion in investment expansion in total </t>
  </si>
  <si>
    <t>investment is explained by expansion in Gross Capital Formation by 2.7 percent and 34.1 percent in changes in stock.</t>
  </si>
  <si>
    <t xml:space="preserve">by 19.0 percent compared to an expansion of 42.3 percent in 2014. The contraction in net export was due to </t>
  </si>
  <si>
    <t>contraction in both exports and imports by 7.9 percent and 5.3 percent respectively.</t>
  </si>
  <si>
    <t>Communication subsector (13.4%).</t>
  </si>
  <si>
    <t>Table 2.1: GDP at current prices by expenditure (in million Ghana Cedis) and percentage distribution</t>
  </si>
  <si>
    <t>Table 1.1: Gross Domestic Product (production approach) Estimates at Current Market Prices by Economic Activity (Gh¢ Million)</t>
  </si>
  <si>
    <t>Table 1.2: Distribution of Gross Domestic Product (production approach) at Basic Prices by Economic Activity (%)</t>
  </si>
  <si>
    <t>Table 1.3: Gross Domestic Product (production approach) at constant 2006 Prices by Economic Activity (Gh¢ Million)</t>
  </si>
  <si>
    <t>Table 1.4: Growth Rates of Gross Domestic Product (production approach) at 2006 Constant Prices (%)</t>
  </si>
  <si>
    <t>Table 1.5: Non-Oil GDP(production approach) Estimate at Current Market Prices by Economic Activity (Gh¢ Million)</t>
  </si>
  <si>
    <t>Table 1.6: Distribution of Non-Oil GDP (production approach) at Basic Prices by Economic Activity (%)</t>
  </si>
  <si>
    <t>Table 1.7: Non-Oil GDP (production approach) Estimates at 2006 Constant Prices by Economic Activity (Gh¢ Million)</t>
  </si>
  <si>
    <t>Table 1.8: Growth Rates of Non-Oil GDP (production approach) at 2006 Constant Prices (%)</t>
  </si>
  <si>
    <t>Table 1.5: Non-Oil GDP (production approach) Estimate at Current Market Prices by Economic Activity (Gh¢ Million)</t>
  </si>
  <si>
    <t>Table 2.2: GDP at current prices by expenditure (in million Ghana Cedis) - Percentage Distribution</t>
  </si>
  <si>
    <r>
      <rPr>
        <sz val="9"/>
        <rFont val="Calibri"/>
        <family val="2"/>
        <scheme val="minor"/>
      </rPr>
      <t xml:space="preserve">Change in stock: </t>
    </r>
    <r>
      <rPr>
        <sz val="11"/>
        <rFont val="Calibri"/>
        <family val="2"/>
        <scheme val="minor"/>
      </rPr>
      <t xml:space="preserve">Reforestation </t>
    </r>
  </si>
  <si>
    <r>
      <rPr>
        <sz val="9"/>
        <rFont val="Calibri"/>
        <family val="2"/>
        <scheme val="minor"/>
      </rPr>
      <t xml:space="preserve">Change in stock: </t>
    </r>
    <r>
      <rPr>
        <sz val="11"/>
        <rFont val="Calibri"/>
        <family val="2"/>
        <scheme val="minor"/>
      </rPr>
      <t>Crude Oil</t>
    </r>
  </si>
  <si>
    <r>
      <rPr>
        <sz val="9"/>
        <rFont val="Calibri"/>
        <family val="2"/>
        <scheme val="minor"/>
      </rPr>
      <t xml:space="preserve">Change in stock: </t>
    </r>
    <r>
      <rPr>
        <sz val="11"/>
        <rFont val="Calibri"/>
        <family val="2"/>
        <scheme val="minor"/>
      </rPr>
      <t>Livestock</t>
    </r>
  </si>
  <si>
    <t>Table 2.1: GDP by expenditures at 2006 constant prices (in million Ghana Cedis) - Growth Rate</t>
  </si>
  <si>
    <t>Source: Ghana Statistical Service (GSS)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</si>
</sst>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#,##0.0_);\(#,##0.0\)"/>
  </numFmts>
  <fonts count="1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i/>
      <sz val="10"/>
      <color rgb="FF000000"/>
      <name val="Calibri"/>
      <family val="2"/>
      <scheme val="minor"/>
    </font>
    <font>
      <sz val="12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0"/>
      <color rgb="FF000000"/>
      <name val="Calibri"/>
      <family val="2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Times New Roman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sz val="12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sz val="13"/>
      <color theme="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.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.5"/>
      <name val="MS Sans Serif"/>
      <family val="2"/>
    </font>
    <font>
      <i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43" fontId="16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7" fillId="0" borderId="0" applyFill="0" applyBorder="0" applyAlignment="0" applyProtection="0"/>
    <xf numFmtId="0" fontId="17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7" fillId="0" borderId="0" applyFill="0" applyBorder="0" applyAlignment="0" applyProtection="0"/>
    <xf numFmtId="38" fontId="18" fillId="4" borderId="0" applyNumberFormat="0" applyBorder="0" applyAlignment="0" applyProtection="0"/>
    <xf numFmtId="0" fontId="19" fillId="0" borderId="5" applyNumberFormat="0" applyAlignment="0" applyProtection="0">
      <alignment horizontal="left" vertical="center"/>
    </xf>
    <xf numFmtId="0" fontId="19" fillId="0" borderId="1">
      <alignment horizontal="left" vertical="center"/>
    </xf>
    <xf numFmtId="10" fontId="18" fillId="5" borderId="2" applyNumberFormat="0" applyBorder="0" applyAlignment="0" applyProtection="0"/>
    <xf numFmtId="172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12" fillId="0" borderId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166" fontId="22" fillId="0" borderId="0" applyFont="0" applyFill="0" applyBorder="0" applyAlignment="0" applyProtection="0"/>
    <xf numFmtId="49" fontId="28" fillId="0" borderId="0" applyFill="0" applyBorder="0" applyProtection="0">
      <alignment horizontal="left"/>
    </xf>
    <xf numFmtId="49" fontId="29" fillId="0" borderId="6" applyFill="0" applyProtection="0">
      <alignment horizontal="center"/>
    </xf>
    <xf numFmtId="0" fontId="30" fillId="0" borderId="6" applyNumberFormat="0" applyFill="0" applyProtection="0">
      <alignment horizontal="left" vertical="top" wrapText="1"/>
    </xf>
    <xf numFmtId="0" fontId="29" fillId="0" borderId="0" applyNumberFormat="0" applyFill="0" applyBorder="0" applyProtection="0"/>
    <xf numFmtId="0" fontId="31" fillId="0" borderId="0" applyNumberForma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32" fillId="0" borderId="0"/>
    <xf numFmtId="0" fontId="34" fillId="0" borderId="0"/>
    <xf numFmtId="43" fontId="32" fillId="0" borderId="0" applyFont="0" applyFill="0" applyBorder="0" applyAlignment="0" applyProtection="0"/>
    <xf numFmtId="0" fontId="34" fillId="0" borderId="0"/>
    <xf numFmtId="4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6" fillId="7" borderId="7" applyNumberFormat="0" applyFont="0" applyAlignment="0" applyProtection="0"/>
    <xf numFmtId="0" fontId="16" fillId="0" borderId="0"/>
    <xf numFmtId="0" fontId="32" fillId="0" borderId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9" borderId="0" applyNumberFormat="0" applyBorder="0" applyAlignment="0" applyProtection="0"/>
    <xf numFmtId="0" fontId="12" fillId="16" borderId="0" applyNumberFormat="0" applyBorder="0" applyAlignment="0" applyProtection="0"/>
    <xf numFmtId="0" fontId="16" fillId="39" borderId="0" applyNumberFormat="0" applyBorder="0" applyAlignment="0" applyProtection="0"/>
    <xf numFmtId="0" fontId="12" fillId="16" borderId="0" applyNumberFormat="0" applyBorder="0" applyAlignment="0" applyProtection="0"/>
    <xf numFmtId="0" fontId="16" fillId="40" borderId="0" applyNumberFormat="0" applyBorder="0" applyAlignment="0" applyProtection="0"/>
    <xf numFmtId="0" fontId="12" fillId="20" borderId="0" applyNumberFormat="0" applyBorder="0" applyAlignment="0" applyProtection="0"/>
    <xf numFmtId="0" fontId="16" fillId="40" borderId="0" applyNumberFormat="0" applyBorder="0" applyAlignment="0" applyProtection="0"/>
    <xf numFmtId="0" fontId="12" fillId="20" borderId="0" applyNumberFormat="0" applyBorder="0" applyAlignment="0" applyProtection="0"/>
    <xf numFmtId="0" fontId="16" fillId="41" borderId="0" applyNumberFormat="0" applyBorder="0" applyAlignment="0" applyProtection="0"/>
    <xf numFmtId="0" fontId="12" fillId="24" borderId="0" applyNumberFormat="0" applyBorder="0" applyAlignment="0" applyProtection="0"/>
    <xf numFmtId="0" fontId="16" fillId="41" borderId="0" applyNumberFormat="0" applyBorder="0" applyAlignment="0" applyProtection="0"/>
    <xf numFmtId="0" fontId="12" fillId="24" borderId="0" applyNumberFormat="0" applyBorder="0" applyAlignment="0" applyProtection="0"/>
    <xf numFmtId="0" fontId="16" fillId="42" borderId="0" applyNumberFormat="0" applyBorder="0" applyAlignment="0" applyProtection="0"/>
    <xf numFmtId="0" fontId="12" fillId="28" borderId="0" applyNumberFormat="0" applyBorder="0" applyAlignment="0" applyProtection="0"/>
    <xf numFmtId="0" fontId="16" fillId="42" borderId="0" applyNumberFormat="0" applyBorder="0" applyAlignment="0" applyProtection="0"/>
    <xf numFmtId="0" fontId="12" fillId="28" borderId="0" applyNumberFormat="0" applyBorder="0" applyAlignment="0" applyProtection="0"/>
    <xf numFmtId="0" fontId="16" fillId="43" borderId="0" applyNumberFormat="0" applyBorder="0" applyAlignment="0" applyProtection="0"/>
    <xf numFmtId="0" fontId="12" fillId="32" borderId="0" applyNumberFormat="0" applyBorder="0" applyAlignment="0" applyProtection="0"/>
    <xf numFmtId="0" fontId="16" fillId="43" borderId="0" applyNumberFormat="0" applyBorder="0" applyAlignment="0" applyProtection="0"/>
    <xf numFmtId="0" fontId="12" fillId="32" borderId="0" applyNumberFormat="0" applyBorder="0" applyAlignment="0" applyProtection="0"/>
    <xf numFmtId="0" fontId="16" fillId="44" borderId="0" applyNumberFormat="0" applyBorder="0" applyAlignment="0" applyProtection="0"/>
    <xf numFmtId="0" fontId="12" fillId="36" borderId="0" applyNumberFormat="0" applyBorder="0" applyAlignment="0" applyProtection="0"/>
    <xf numFmtId="0" fontId="16" fillId="44" borderId="0" applyNumberFormat="0" applyBorder="0" applyAlignment="0" applyProtection="0"/>
    <xf numFmtId="0" fontId="12" fillId="36" borderId="0" applyNumberFormat="0" applyBorder="0" applyAlignment="0" applyProtection="0"/>
    <xf numFmtId="0" fontId="16" fillId="45" borderId="0" applyNumberFormat="0" applyBorder="0" applyAlignment="0" applyProtection="0"/>
    <xf numFmtId="0" fontId="12" fillId="17" borderId="0" applyNumberFormat="0" applyBorder="0" applyAlignment="0" applyProtection="0"/>
    <xf numFmtId="0" fontId="16" fillId="45" borderId="0" applyNumberFormat="0" applyBorder="0" applyAlignment="0" applyProtection="0"/>
    <xf numFmtId="0" fontId="12" fillId="17" borderId="0" applyNumberFormat="0" applyBorder="0" applyAlignment="0" applyProtection="0"/>
    <xf numFmtId="0" fontId="16" fillId="46" borderId="0" applyNumberFormat="0" applyBorder="0" applyAlignment="0" applyProtection="0"/>
    <xf numFmtId="0" fontId="12" fillId="21" borderId="0" applyNumberFormat="0" applyBorder="0" applyAlignment="0" applyProtection="0"/>
    <xf numFmtId="0" fontId="16" fillId="46" borderId="0" applyNumberFormat="0" applyBorder="0" applyAlignment="0" applyProtection="0"/>
    <xf numFmtId="0" fontId="12" fillId="21" borderId="0" applyNumberFormat="0" applyBorder="0" applyAlignment="0" applyProtection="0"/>
    <xf numFmtId="0" fontId="16" fillId="47" borderId="0" applyNumberFormat="0" applyBorder="0" applyAlignment="0" applyProtection="0"/>
    <xf numFmtId="0" fontId="12" fillId="25" borderId="0" applyNumberFormat="0" applyBorder="0" applyAlignment="0" applyProtection="0"/>
    <xf numFmtId="0" fontId="16" fillId="47" borderId="0" applyNumberFormat="0" applyBorder="0" applyAlignment="0" applyProtection="0"/>
    <xf numFmtId="0" fontId="12" fillId="25" borderId="0" applyNumberFormat="0" applyBorder="0" applyAlignment="0" applyProtection="0"/>
    <xf numFmtId="0" fontId="16" fillId="42" borderId="0" applyNumberFormat="0" applyBorder="0" applyAlignment="0" applyProtection="0"/>
    <xf numFmtId="0" fontId="12" fillId="29" borderId="0" applyNumberFormat="0" applyBorder="0" applyAlignment="0" applyProtection="0"/>
    <xf numFmtId="0" fontId="16" fillId="42" borderId="0" applyNumberFormat="0" applyBorder="0" applyAlignment="0" applyProtection="0"/>
    <xf numFmtId="0" fontId="12" fillId="29" borderId="0" applyNumberFormat="0" applyBorder="0" applyAlignment="0" applyProtection="0"/>
    <xf numFmtId="0" fontId="16" fillId="45" borderId="0" applyNumberFormat="0" applyBorder="0" applyAlignment="0" applyProtection="0"/>
    <xf numFmtId="0" fontId="12" fillId="33" borderId="0" applyNumberFormat="0" applyBorder="0" applyAlignment="0" applyProtection="0"/>
    <xf numFmtId="0" fontId="16" fillId="45" borderId="0" applyNumberFormat="0" applyBorder="0" applyAlignment="0" applyProtection="0"/>
    <xf numFmtId="0" fontId="12" fillId="33" borderId="0" applyNumberFormat="0" applyBorder="0" applyAlignment="0" applyProtection="0"/>
    <xf numFmtId="0" fontId="16" fillId="48" borderId="0" applyNumberFormat="0" applyBorder="0" applyAlignment="0" applyProtection="0"/>
    <xf numFmtId="0" fontId="12" fillId="37" borderId="0" applyNumberFormat="0" applyBorder="0" applyAlignment="0" applyProtection="0"/>
    <xf numFmtId="0" fontId="16" fillId="48" borderId="0" applyNumberFormat="0" applyBorder="0" applyAlignment="0" applyProtection="0"/>
    <xf numFmtId="0" fontId="12" fillId="37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6" fillId="18" borderId="0" applyNumberFormat="0" applyBorder="0" applyAlignment="0" applyProtection="0"/>
    <xf numFmtId="0" fontId="57" fillId="46" borderId="0" applyNumberFormat="0" applyBorder="0" applyAlignment="0" applyProtection="0"/>
    <xf numFmtId="0" fontId="57" fillId="46" borderId="0" applyNumberFormat="0" applyBorder="0" applyAlignment="0" applyProtection="0"/>
    <xf numFmtId="0" fontId="56" fillId="2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6" fillId="26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6" fillId="30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34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6" fillId="38" borderId="0" applyNumberFormat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6" fillId="15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56" fillId="19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6" fillId="23" borderId="0" applyNumberFormat="0" applyBorder="0" applyAlignment="0" applyProtection="0"/>
    <xf numFmtId="0" fontId="57" fillId="50" borderId="0" applyNumberFormat="0" applyBorder="0" applyAlignment="0" applyProtection="0"/>
    <xf numFmtId="0" fontId="57" fillId="50" borderId="0" applyNumberFormat="0" applyBorder="0" applyAlignment="0" applyProtection="0"/>
    <xf numFmtId="0" fontId="56" fillId="27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6" fillId="31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35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47" fillId="9" borderId="0" applyNumberFormat="0" applyBorder="0" applyAlignment="0" applyProtection="0"/>
    <xf numFmtId="0" fontId="59" fillId="57" borderId="15" applyNumberFormat="0" applyAlignment="0" applyProtection="0"/>
    <xf numFmtId="0" fontId="59" fillId="57" borderId="15" applyNumberFormat="0" applyAlignment="0" applyProtection="0"/>
    <xf numFmtId="0" fontId="51" fillId="12" borderId="8" applyNumberFormat="0" applyAlignment="0" applyProtection="0"/>
    <xf numFmtId="0" fontId="60" fillId="58" borderId="16" applyNumberFormat="0" applyAlignment="0" applyProtection="0"/>
    <xf numFmtId="0" fontId="60" fillId="58" borderId="16" applyNumberFormat="0" applyAlignment="0" applyProtection="0"/>
    <xf numFmtId="0" fontId="53" fillId="13" borderId="11" applyNumberFormat="0" applyAlignment="0" applyProtection="0"/>
    <xf numFmtId="43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1" fillId="0" borderId="0" applyFont="0" applyFill="0" applyBorder="0" applyAlignment="0" applyProtection="0"/>
    <xf numFmtId="40" fontId="6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46" fillId="8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44" borderId="15" applyNumberFormat="0" applyAlignment="0" applyProtection="0"/>
    <xf numFmtId="0" fontId="71" fillId="44" borderId="15" applyNumberFormat="0" applyAlignment="0" applyProtection="0"/>
    <xf numFmtId="0" fontId="49" fillId="11" borderId="8" applyNumberFormat="0" applyAlignment="0" applyProtection="0"/>
    <xf numFmtId="0" fontId="49" fillId="11" borderId="8" applyNumberFormat="0" applyAlignment="0" applyProtection="0"/>
    <xf numFmtId="0" fontId="49" fillId="11" borderId="8" applyNumberFormat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2" fillId="0" borderId="10" applyNumberFormat="0" applyFill="0" applyAlignment="0" applyProtection="0"/>
    <xf numFmtId="0" fontId="73" fillId="59" borderId="0" applyNumberFormat="0" applyBorder="0" applyAlignment="0" applyProtection="0"/>
    <xf numFmtId="0" fontId="73" fillId="59" borderId="0" applyNumberFormat="0" applyBorder="0" applyAlignment="0" applyProtection="0"/>
    <xf numFmtId="0" fontId="48" fillId="10" borderId="0" applyNumberFormat="0" applyBorder="0" applyAlignment="0" applyProtection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179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22" fillId="0" borderId="0"/>
    <xf numFmtId="18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2" fillId="0" borderId="0"/>
    <xf numFmtId="0" fontId="31" fillId="0" borderId="0"/>
    <xf numFmtId="0" fontId="12" fillId="0" borderId="0"/>
    <xf numFmtId="0" fontId="3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2" fillId="0" borderId="0"/>
    <xf numFmtId="0" fontId="32" fillId="0" borderId="0"/>
    <xf numFmtId="0" fontId="12" fillId="14" borderId="12" applyNumberFormat="0" applyFont="0" applyAlignment="0" applyProtection="0"/>
    <xf numFmtId="0" fontId="12" fillId="14" borderId="12" applyNumberFormat="0" applyFont="0" applyAlignment="0" applyProtection="0"/>
    <xf numFmtId="0" fontId="31" fillId="7" borderId="7" applyNumberFormat="0" applyFont="0" applyAlignment="0" applyProtection="0"/>
    <xf numFmtId="0" fontId="74" fillId="57" borderId="21" applyNumberFormat="0" applyAlignment="0" applyProtection="0"/>
    <xf numFmtId="0" fontId="74" fillId="57" borderId="21" applyNumberFormat="0" applyAlignment="0" applyProtection="0"/>
    <xf numFmtId="0" fontId="50" fillId="12" borderId="9" applyNumberFormat="0" applyAlignment="0" applyProtection="0"/>
    <xf numFmtId="9" fontId="6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9" fillId="0" borderId="0"/>
    <xf numFmtId="0" fontId="5" fillId="0" borderId="0"/>
    <xf numFmtId="0" fontId="80" fillId="0" borderId="0"/>
    <xf numFmtId="43" fontId="5" fillId="0" borderId="0" applyFont="0" applyFill="0" applyBorder="0" applyAlignment="0" applyProtection="0"/>
    <xf numFmtId="0" fontId="31" fillId="0" borderId="0"/>
    <xf numFmtId="0" fontId="81" fillId="0" borderId="0"/>
    <xf numFmtId="0" fontId="84" fillId="0" borderId="0"/>
    <xf numFmtId="9" fontId="12" fillId="0" borderId="0" applyFont="0" applyFill="0" applyBorder="0" applyAlignment="0" applyProtection="0"/>
    <xf numFmtId="0" fontId="89" fillId="0" borderId="0" applyNumberFormat="0" applyFill="0" applyBorder="0" applyAlignment="0" applyProtection="0"/>
  </cellStyleXfs>
  <cellXfs count="52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3" fillId="0" borderId="0" xfId="0" applyFont="1"/>
    <xf numFmtId="0" fontId="11" fillId="0" borderId="0" xfId="0" applyFont="1"/>
    <xf numFmtId="173" fontId="0" fillId="0" borderId="0" xfId="0" applyNumberFormat="1" applyFont="1" applyAlignment="1">
      <alignment vertical="center"/>
    </xf>
    <xf numFmtId="0" fontId="0" fillId="6" borderId="0" xfId="0" applyFill="1" applyAlignment="1">
      <alignment horizontal="left" vertical="center" wrapText="1"/>
    </xf>
    <xf numFmtId="0" fontId="24" fillId="0" borderId="0" xfId="0" applyFont="1" applyAlignment="1">
      <alignment horizontal="right" vertical="top" readingOrder="2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27" fillId="0" borderId="0" xfId="0" applyFont="1" applyAlignment="1">
      <alignment horizontal="left" readingOrder="1"/>
    </xf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32" fillId="0" borderId="0" xfId="100"/>
    <xf numFmtId="174" fontId="33" fillId="0" borderId="0" xfId="91" applyNumberFormat="1" applyFont="1"/>
    <xf numFmtId="1" fontId="33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8" fillId="0" borderId="0" xfId="91" applyNumberFormat="1" applyFont="1" applyAlignment="1">
      <alignment wrapText="1"/>
    </xf>
    <xf numFmtId="174" fontId="28" fillId="0" borderId="0" xfId="91" applyNumberFormat="1" applyFont="1"/>
    <xf numFmtId="177" fontId="10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4" fontId="39" fillId="0" borderId="0" xfId="100" applyNumberFormat="1" applyFont="1"/>
    <xf numFmtId="174" fontId="40" fillId="0" borderId="0" xfId="100" applyNumberFormat="1" applyFont="1"/>
    <xf numFmtId="174" fontId="41" fillId="0" borderId="0" xfId="91" applyNumberFormat="1" applyFont="1"/>
    <xf numFmtId="169" fontId="39" fillId="0" borderId="0" xfId="100" applyNumberFormat="1" applyFont="1"/>
    <xf numFmtId="174" fontId="42" fillId="0" borderId="0" xfId="91" applyNumberFormat="1" applyFont="1" applyAlignment="1">
      <alignment horizontal="right"/>
    </xf>
    <xf numFmtId="0" fontId="43" fillId="0" borderId="0" xfId="100" applyFont="1" applyAlignment="1">
      <alignment horizontal="right"/>
    </xf>
    <xf numFmtId="169" fontId="44" fillId="0" borderId="0" xfId="100" applyNumberFormat="1" applyFont="1"/>
    <xf numFmtId="174" fontId="54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8" fillId="0" borderId="0" xfId="91" applyNumberFormat="1" applyFont="1"/>
    <xf numFmtId="0" fontId="0" fillId="0" borderId="0" xfId="0" applyFont="1" applyAlignment="1">
      <alignment horizontal="center"/>
    </xf>
    <xf numFmtId="0" fontId="36" fillId="0" borderId="0" xfId="0" applyFont="1" applyFill="1" applyAlignment="1"/>
    <xf numFmtId="0" fontId="0" fillId="0" borderId="0" xfId="0" applyFont="1" applyFill="1" applyAlignment="1">
      <alignment wrapText="1"/>
    </xf>
    <xf numFmtId="0" fontId="26" fillId="0" borderId="0" xfId="0" applyFont="1" applyFill="1" applyAlignment="1">
      <alignment horizontal="right"/>
    </xf>
    <xf numFmtId="0" fontId="37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0" fontId="13" fillId="0" borderId="0" xfId="79" applyFont="1" applyFill="1" applyBorder="1" applyAlignment="1" applyProtection="1">
      <alignment vertical="center" wrapText="1"/>
      <protection locked="0"/>
    </xf>
    <xf numFmtId="0" fontId="13" fillId="0" borderId="0" xfId="79" applyFont="1" applyFill="1" applyBorder="1" applyAlignment="1">
      <alignment vertical="center" wrapText="1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177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right"/>
    </xf>
    <xf numFmtId="173" fontId="8" fillId="6" borderId="0" xfId="0" applyNumberFormat="1" applyFont="1" applyFill="1" applyBorder="1" applyAlignment="1">
      <alignment horizontal="left" vertical="center"/>
    </xf>
    <xf numFmtId="177" fontId="1" fillId="6" borderId="0" xfId="0" applyNumberFormat="1" applyFont="1" applyFill="1" applyBorder="1" applyAlignment="1">
      <alignment vertical="center"/>
    </xf>
    <xf numFmtId="0" fontId="28" fillId="0" borderId="0" xfId="453" applyFont="1"/>
    <xf numFmtId="0" fontId="80" fillId="0" borderId="0" xfId="453"/>
    <xf numFmtId="0" fontId="28" fillId="0" borderId="26" xfId="453" applyFont="1" applyBorder="1"/>
    <xf numFmtId="0" fontId="22" fillId="0" borderId="1" xfId="453" applyFont="1" applyBorder="1"/>
    <xf numFmtId="0" fontId="5" fillId="0" borderId="0" xfId="453" applyFont="1"/>
    <xf numFmtId="0" fontId="80" fillId="0" borderId="26" xfId="453" applyBorder="1"/>
    <xf numFmtId="0" fontId="22" fillId="60" borderId="4" xfId="453" applyFont="1" applyFill="1" applyBorder="1"/>
    <xf numFmtId="169" fontId="22" fillId="60" borderId="4" xfId="453" applyNumberFormat="1" applyFont="1" applyFill="1" applyBorder="1" applyAlignment="1">
      <alignment horizontal="center"/>
    </xf>
    <xf numFmtId="0" fontId="28" fillId="0" borderId="1" xfId="453" applyFont="1" applyBorder="1"/>
    <xf numFmtId="0" fontId="28" fillId="0" borderId="1" xfId="453" applyFont="1" applyBorder="1" applyAlignment="1">
      <alignment horizontal="right"/>
    </xf>
    <xf numFmtId="0" fontId="28" fillId="0" borderId="23" xfId="453" applyFont="1" applyBorder="1"/>
    <xf numFmtId="0" fontId="22" fillId="0" borderId="0" xfId="453" applyFont="1" applyBorder="1"/>
    <xf numFmtId="169" fontId="22" fillId="0" borderId="0" xfId="453" applyNumberFormat="1" applyFont="1" applyBorder="1" applyAlignment="1">
      <alignment horizontal="center"/>
    </xf>
    <xf numFmtId="174" fontId="28" fillId="0" borderId="0" xfId="454" applyNumberFormat="1" applyFont="1"/>
    <xf numFmtId="169" fontId="28" fillId="0" borderId="0" xfId="453" applyNumberFormat="1" applyFont="1"/>
    <xf numFmtId="174" fontId="0" fillId="0" borderId="0" xfId="454" applyNumberFormat="1" applyFont="1"/>
    <xf numFmtId="0" fontId="22" fillId="0" borderId="3" xfId="453" applyFont="1" applyBorder="1"/>
    <xf numFmtId="169" fontId="22" fillId="0" borderId="3" xfId="453" applyNumberFormat="1" applyFont="1" applyBorder="1" applyAlignment="1">
      <alignment horizontal="center"/>
    </xf>
    <xf numFmtId="169" fontId="80" fillId="0" borderId="0" xfId="453" applyNumberFormat="1"/>
    <xf numFmtId="169" fontId="42" fillId="0" borderId="0" xfId="453" applyNumberFormat="1" applyFont="1"/>
    <xf numFmtId="0" fontId="22" fillId="0" borderId="1" xfId="453" applyFont="1" applyFill="1" applyBorder="1"/>
    <xf numFmtId="0" fontId="22" fillId="0" borderId="1" xfId="453" applyFont="1" applyFill="1" applyBorder="1" applyAlignment="1">
      <alignment horizontal="right"/>
    </xf>
    <xf numFmtId="0" fontId="22" fillId="61" borderId="1" xfId="453" applyFont="1" applyFill="1" applyBorder="1"/>
    <xf numFmtId="169" fontId="22" fillId="0" borderId="4" xfId="453" applyNumberFormat="1" applyFont="1" applyFill="1" applyBorder="1"/>
    <xf numFmtId="169" fontId="22" fillId="61" borderId="4" xfId="453" applyNumberFormat="1" applyFont="1" applyFill="1" applyBorder="1"/>
    <xf numFmtId="169" fontId="22" fillId="0" borderId="0" xfId="453" applyNumberFormat="1" applyFont="1" applyFill="1" applyBorder="1"/>
    <xf numFmtId="169" fontId="22" fillId="61" borderId="0" xfId="453" applyNumberFormat="1" applyFont="1" applyFill="1" applyBorder="1"/>
    <xf numFmtId="169" fontId="22" fillId="0" borderId="3" xfId="453" applyNumberFormat="1" applyFont="1" applyFill="1" applyBorder="1"/>
    <xf numFmtId="169" fontId="22" fillId="61" borderId="3" xfId="453" applyNumberFormat="1" applyFont="1" applyFill="1" applyBorder="1"/>
    <xf numFmtId="0" fontId="22" fillId="0" borderId="25" xfId="453" applyFont="1" applyFill="1" applyBorder="1"/>
    <xf numFmtId="0" fontId="22" fillId="0" borderId="25" xfId="453" applyFont="1" applyBorder="1"/>
    <xf numFmtId="0" fontId="22" fillId="0" borderId="25" xfId="453" applyFont="1" applyFill="1" applyBorder="1" applyAlignment="1">
      <alignment horizontal="right"/>
    </xf>
    <xf numFmtId="0" fontId="22" fillId="61" borderId="25" xfId="453" applyFont="1" applyFill="1" applyBorder="1"/>
    <xf numFmtId="169" fontId="22" fillId="62" borderId="0" xfId="453" applyNumberFormat="1" applyFont="1" applyFill="1" applyBorder="1"/>
    <xf numFmtId="0" fontId="22" fillId="0" borderId="24" xfId="453" applyFont="1" applyBorder="1"/>
    <xf numFmtId="169" fontId="22" fillId="62" borderId="24" xfId="453" applyNumberFormat="1" applyFont="1" applyFill="1" applyBorder="1"/>
    <xf numFmtId="169" fontId="22" fillId="61" borderId="24" xfId="453" applyNumberFormat="1" applyFont="1" applyFill="1" applyBorder="1"/>
    <xf numFmtId="0" fontId="80" fillId="0" borderId="0" xfId="453" applyAlignment="1">
      <alignment wrapText="1"/>
    </xf>
    <xf numFmtId="174" fontId="19" fillId="0" borderId="1" xfId="453" applyNumberFormat="1" applyFont="1" applyBorder="1"/>
    <xf numFmtId="0" fontId="19" fillId="0" borderId="1" xfId="453" applyFont="1" applyBorder="1"/>
    <xf numFmtId="0" fontId="19" fillId="0" borderId="1" xfId="453" applyFont="1" applyFill="1" applyBorder="1"/>
    <xf numFmtId="174" fontId="19" fillId="0" borderId="0" xfId="453" applyNumberFormat="1" applyFont="1" applyBorder="1"/>
    <xf numFmtId="0" fontId="22" fillId="0" borderId="4" xfId="453" applyFont="1" applyBorder="1"/>
    <xf numFmtId="174" fontId="22" fillId="0" borderId="4" xfId="454" applyNumberFormat="1" applyFont="1" applyBorder="1"/>
    <xf numFmtId="0" fontId="19" fillId="0" borderId="0" xfId="453" applyFont="1" applyBorder="1"/>
    <xf numFmtId="174" fontId="22" fillId="0" borderId="0" xfId="454" applyNumberFormat="1" applyFont="1" applyBorder="1"/>
    <xf numFmtId="174" fontId="22" fillId="0" borderId="3" xfId="454" applyNumberFormat="1" applyFont="1" applyBorder="1"/>
    <xf numFmtId="0" fontId="5" fillId="0" borderId="26" xfId="453" applyFont="1" applyBorder="1"/>
    <xf numFmtId="0" fontId="19" fillId="0" borderId="0" xfId="453" applyFont="1" applyFill="1" applyBorder="1"/>
    <xf numFmtId="0" fontId="19" fillId="61" borderId="0" xfId="453" applyFont="1" applyFill="1" applyBorder="1"/>
    <xf numFmtId="174" fontId="22" fillId="61" borderId="0" xfId="454" applyNumberFormat="1" applyFont="1" applyFill="1" applyBorder="1"/>
    <xf numFmtId="0" fontId="28" fillId="0" borderId="25" xfId="453" applyFont="1" applyBorder="1" applyAlignment="1">
      <alignment wrapText="1"/>
    </xf>
    <xf numFmtId="174" fontId="28" fillId="0" borderId="25" xfId="454" applyNumberFormat="1" applyFont="1" applyBorder="1"/>
    <xf numFmtId="0" fontId="28" fillId="0" borderId="27" xfId="453" applyFont="1" applyBorder="1"/>
    <xf numFmtId="169" fontId="28" fillId="0" borderId="25" xfId="453" applyNumberFormat="1" applyFont="1" applyBorder="1"/>
    <xf numFmtId="174" fontId="80" fillId="0" borderId="0" xfId="453" applyNumberFormat="1"/>
    <xf numFmtId="0" fontId="42" fillId="0" borderId="0" xfId="453" applyFont="1"/>
    <xf numFmtId="43" fontId="80" fillId="0" borderId="0" xfId="453" applyNumberFormat="1"/>
    <xf numFmtId="0" fontId="42" fillId="0" borderId="26" xfId="453" applyFont="1" applyBorder="1"/>
    <xf numFmtId="0" fontId="28" fillId="0" borderId="0" xfId="453" applyFont="1" applyAlignment="1">
      <alignment horizontal="right"/>
    </xf>
    <xf numFmtId="0" fontId="28" fillId="0" borderId="0" xfId="453" applyFont="1" applyAlignment="1">
      <alignment wrapText="1"/>
    </xf>
    <xf numFmtId="43" fontId="5" fillId="0" borderId="0" xfId="453" applyNumberFormat="1" applyFont="1"/>
    <xf numFmtId="0" fontId="80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80" fillId="0" borderId="0" xfId="453" applyBorder="1"/>
    <xf numFmtId="43" fontId="80" fillId="0" borderId="26" xfId="453" applyNumberFormat="1" applyBorder="1"/>
    <xf numFmtId="0" fontId="80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8" fillId="0" borderId="1" xfId="453" applyNumberFormat="1" applyFont="1" applyBorder="1"/>
    <xf numFmtId="0" fontId="28" fillId="0" borderId="1" xfId="453" applyFont="1" applyFill="1" applyBorder="1"/>
    <xf numFmtId="176" fontId="28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8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8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11" fillId="0" borderId="0" xfId="0" applyFont="1" applyAlignment="1"/>
    <xf numFmtId="0" fontId="13" fillId="0" borderId="0" xfId="0" applyFont="1" applyAlignment="1">
      <alignment wrapText="1"/>
    </xf>
    <xf numFmtId="0" fontId="82" fillId="0" borderId="0" xfId="0" applyFont="1"/>
    <xf numFmtId="0" fontId="13" fillId="0" borderId="1" xfId="0" applyFont="1" applyBorder="1" applyAlignment="1">
      <alignment horizontal="center" vertical="center"/>
    </xf>
    <xf numFmtId="0" fontId="83" fillId="0" borderId="0" xfId="0" applyFont="1" applyAlignment="1"/>
    <xf numFmtId="177" fontId="13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173" fontId="8" fillId="63" borderId="0" xfId="0" applyNumberFormat="1" applyFont="1" applyFill="1" applyBorder="1" applyAlignment="1">
      <alignment horizontal="left" vertical="center"/>
    </xf>
    <xf numFmtId="0" fontId="1" fillId="63" borderId="0" xfId="0" applyFont="1" applyFill="1" applyAlignment="1">
      <alignment vertical="center"/>
    </xf>
    <xf numFmtId="177" fontId="1" fillId="63" borderId="0" xfId="0" applyNumberFormat="1" applyFont="1" applyFill="1" applyBorder="1" applyAlignment="1">
      <alignment vertical="center"/>
    </xf>
    <xf numFmtId="0" fontId="7" fillId="63" borderId="0" xfId="0" applyFont="1" applyFill="1" applyAlignment="1"/>
    <xf numFmtId="0" fontId="0" fillId="0" borderId="3" xfId="0" applyFont="1" applyBorder="1"/>
    <xf numFmtId="181" fontId="0" fillId="0" borderId="0" xfId="458" applyNumberFormat="1" applyFont="1"/>
    <xf numFmtId="181" fontId="0" fillId="0" borderId="0" xfId="458" applyNumberFormat="1" applyFont="1" applyAlignment="1">
      <alignment vertical="center"/>
    </xf>
    <xf numFmtId="0" fontId="36" fillId="0" borderId="0" xfId="0" applyFont="1"/>
    <xf numFmtId="175" fontId="0" fillId="0" borderId="0" xfId="0" applyNumberFormat="1" applyFont="1" applyFill="1"/>
    <xf numFmtId="0" fontId="36" fillId="0" borderId="0" xfId="0" applyFont="1" applyFill="1"/>
    <xf numFmtId="0" fontId="13" fillId="0" borderId="2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6" fillId="0" borderId="0" xfId="0" applyFont="1"/>
    <xf numFmtId="181" fontId="56" fillId="0" borderId="0" xfId="458" applyNumberFormat="1" applyFont="1" applyFill="1"/>
    <xf numFmtId="0" fontId="56" fillId="0" borderId="0" xfId="0" applyFont="1" applyFill="1"/>
    <xf numFmtId="169" fontId="56" fillId="0" borderId="0" xfId="0" applyNumberFormat="1" applyFont="1"/>
    <xf numFmtId="0" fontId="90" fillId="0" borderId="0" xfId="459" applyFont="1"/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Fill="1" applyBorder="1"/>
    <xf numFmtId="181" fontId="56" fillId="64" borderId="0" xfId="458" applyNumberFormat="1" applyFont="1" applyFill="1"/>
    <xf numFmtId="0" fontId="92" fillId="0" borderId="0" xfId="0" applyFont="1" applyAlignment="1"/>
    <xf numFmtId="0" fontId="86" fillId="0" borderId="0" xfId="0" applyFont="1" applyAlignment="1"/>
    <xf numFmtId="0" fontId="86" fillId="0" borderId="0" xfId="0" applyFont="1" applyFill="1"/>
    <xf numFmtId="43" fontId="86" fillId="0" borderId="0" xfId="96" applyFont="1" applyFill="1"/>
    <xf numFmtId="0" fontId="11" fillId="0" borderId="0" xfId="0" applyFont="1" applyAlignment="1">
      <alignment wrapText="1"/>
    </xf>
    <xf numFmtId="0" fontId="97" fillId="0" borderId="0" xfId="0" applyFont="1" applyAlignment="1">
      <alignment horizontal="right"/>
    </xf>
    <xf numFmtId="0" fontId="8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3" fontId="82" fillId="3" borderId="0" xfId="0" applyNumberFormat="1" applyFont="1" applyFill="1" applyBorder="1" applyAlignment="1">
      <alignment horizontal="left" vertical="center"/>
    </xf>
    <xf numFmtId="0" fontId="45" fillId="6" borderId="0" xfId="0" applyFont="1" applyFill="1" applyAlignment="1">
      <alignment vertical="center"/>
    </xf>
    <xf numFmtId="175" fontId="45" fillId="3" borderId="0" xfId="0" applyNumberFormat="1" applyFont="1" applyFill="1" applyBorder="1" applyAlignment="1">
      <alignment vertical="center"/>
    </xf>
    <xf numFmtId="175" fontId="11" fillId="0" borderId="0" xfId="0" applyNumberFormat="1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0" fontId="99" fillId="0" borderId="0" xfId="0" applyFont="1" applyBorder="1" applyAlignment="1">
      <alignment horizontal="left" vertical="center"/>
    </xf>
    <xf numFmtId="175" fontId="98" fillId="0" borderId="0" xfId="0" applyNumberFormat="1" applyFont="1" applyFill="1" applyBorder="1" applyAlignment="1">
      <alignment vertical="center"/>
    </xf>
    <xf numFmtId="2" fontId="85" fillId="0" borderId="0" xfId="0" applyNumberFormat="1" applyFont="1" applyBorder="1" applyAlignment="1">
      <alignment horizontal="left" vertical="center"/>
    </xf>
    <xf numFmtId="0" fontId="11" fillId="0" borderId="0" xfId="79" applyFont="1" applyBorder="1" applyAlignment="1" applyProtection="1">
      <alignment vertical="center" wrapText="1"/>
      <protection locked="0"/>
    </xf>
    <xf numFmtId="0" fontId="11" fillId="0" borderId="0" xfId="79" applyFont="1" applyBorder="1" applyAlignment="1">
      <alignment vertical="center" wrapText="1"/>
    </xf>
    <xf numFmtId="2" fontId="85" fillId="0" borderId="0" xfId="0" applyNumberFormat="1" applyFont="1" applyBorder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45" fillId="6" borderId="0" xfId="0" applyFont="1" applyFill="1" applyAlignment="1">
      <alignment horizontal="left" vertical="center" wrapText="1"/>
    </xf>
    <xf numFmtId="173" fontId="82" fillId="0" borderId="0" xfId="0" applyNumberFormat="1" applyFont="1" applyFill="1" applyBorder="1" applyAlignment="1">
      <alignment horizontal="left" vertical="center"/>
    </xf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11" fillId="0" borderId="3" xfId="0" applyFont="1" applyBorder="1"/>
    <xf numFmtId="0" fontId="36" fillId="0" borderId="3" xfId="0" applyFont="1" applyBorder="1"/>
    <xf numFmtId="0" fontId="36" fillId="0" borderId="4" xfId="0" applyFont="1" applyBorder="1"/>
    <xf numFmtId="181" fontId="36" fillId="0" borderId="0" xfId="458" applyNumberFormat="1" applyFont="1"/>
    <xf numFmtId="0" fontId="100" fillId="62" borderId="0" xfId="0" applyFont="1" applyFill="1"/>
    <xf numFmtId="0" fontId="36" fillId="0" borderId="0" xfId="0" applyFont="1" applyAlignment="1">
      <alignment wrapText="1"/>
    </xf>
    <xf numFmtId="175" fontId="45" fillId="3" borderId="0" xfId="0" applyNumberFormat="1" applyFont="1" applyFill="1" applyBorder="1" applyAlignment="1">
      <alignment horizontal="right" vertical="center"/>
    </xf>
    <xf numFmtId="177" fontId="45" fillId="3" borderId="0" xfId="0" applyNumberFormat="1" applyFont="1" applyFill="1" applyBorder="1" applyAlignment="1">
      <alignment horizontal="right" vertical="center"/>
    </xf>
    <xf numFmtId="0" fontId="96" fillId="0" borderId="0" xfId="0" applyFont="1" applyAlignment="1"/>
    <xf numFmtId="0" fontId="96" fillId="0" borderId="0" xfId="0" applyFont="1" applyAlignment="1">
      <alignment wrapText="1"/>
    </xf>
    <xf numFmtId="0" fontId="96" fillId="0" borderId="0" xfId="0" applyFont="1"/>
    <xf numFmtId="0" fontId="101" fillId="0" borderId="0" xfId="0" applyFont="1" applyAlignment="1">
      <alignment horizontal="right"/>
    </xf>
    <xf numFmtId="0" fontId="86" fillId="0" borderId="0" xfId="0" applyFont="1"/>
    <xf numFmtId="0" fontId="102" fillId="0" borderId="0" xfId="0" applyFont="1"/>
    <xf numFmtId="0" fontId="102" fillId="0" borderId="1" xfId="0" applyFont="1" applyBorder="1" applyAlignment="1">
      <alignment vertical="center"/>
    </xf>
    <xf numFmtId="0" fontId="96" fillId="0" borderId="1" xfId="0" applyFont="1" applyBorder="1" applyAlignment="1">
      <alignment horizontal="center" vertical="center"/>
    </xf>
    <xf numFmtId="0" fontId="96" fillId="0" borderId="1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173" fontId="102" fillId="3" borderId="0" xfId="0" applyNumberFormat="1" applyFont="1" applyFill="1" applyBorder="1" applyAlignment="1">
      <alignment horizontal="left" vertical="center"/>
    </xf>
    <xf numFmtId="0" fontId="95" fillId="6" borderId="0" xfId="0" applyFont="1" applyFill="1" applyAlignment="1">
      <alignment vertical="center"/>
    </xf>
    <xf numFmtId="177" fontId="95" fillId="3" borderId="0" xfId="0" applyNumberFormat="1" applyFont="1" applyFill="1" applyBorder="1" applyAlignment="1">
      <alignment vertical="center"/>
    </xf>
    <xf numFmtId="177" fontId="95" fillId="0" borderId="0" xfId="0" applyNumberFormat="1" applyFont="1" applyFill="1" applyBorder="1" applyAlignment="1">
      <alignment vertical="center"/>
    </xf>
    <xf numFmtId="177" fontId="96" fillId="0" borderId="0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 vertical="center"/>
    </xf>
    <xf numFmtId="0" fontId="104" fillId="0" borderId="0" xfId="0" applyFont="1" applyBorder="1" applyAlignment="1">
      <alignment horizontal="left" vertical="center"/>
    </xf>
    <xf numFmtId="0" fontId="105" fillId="0" borderId="0" xfId="0" applyFont="1" applyBorder="1" applyAlignment="1">
      <alignment horizontal="left" vertical="center"/>
    </xf>
    <xf numFmtId="177" fontId="103" fillId="0" borderId="0" xfId="0" applyNumberFormat="1" applyFont="1" applyFill="1" applyBorder="1" applyAlignment="1">
      <alignment vertical="center"/>
    </xf>
    <xf numFmtId="2" fontId="104" fillId="0" borderId="0" xfId="0" applyNumberFormat="1" applyFont="1" applyBorder="1" applyAlignment="1">
      <alignment horizontal="left" vertical="center"/>
    </xf>
    <xf numFmtId="0" fontId="96" fillId="0" borderId="0" xfId="79" applyFont="1" applyBorder="1" applyAlignment="1" applyProtection="1">
      <alignment vertical="center" wrapText="1"/>
      <protection locked="0"/>
    </xf>
    <xf numFmtId="0" fontId="96" fillId="0" borderId="0" xfId="79" applyFont="1" applyBorder="1" applyAlignment="1">
      <alignment vertical="center" wrapText="1"/>
    </xf>
    <xf numFmtId="0" fontId="96" fillId="0" borderId="0" xfId="0" applyFont="1" applyAlignment="1">
      <alignment vertical="center" wrapText="1"/>
    </xf>
    <xf numFmtId="0" fontId="95" fillId="6" borderId="0" xfId="0" applyFont="1" applyFill="1" applyAlignment="1">
      <alignment horizontal="left" vertical="center" wrapText="1"/>
    </xf>
    <xf numFmtId="173" fontId="102" fillId="0" borderId="0" xfId="0" applyNumberFormat="1" applyFont="1" applyFill="1" applyBorder="1" applyAlignment="1">
      <alignment horizontal="left" vertical="center"/>
    </xf>
    <xf numFmtId="0" fontId="96" fillId="0" borderId="0" xfId="0" applyFont="1" applyFill="1" applyAlignment="1">
      <alignment horizontal="left" vertical="center" wrapText="1"/>
    </xf>
    <xf numFmtId="0" fontId="96" fillId="6" borderId="0" xfId="0" applyFont="1" applyFill="1" applyAlignment="1">
      <alignment horizontal="left" vertical="center" wrapText="1"/>
    </xf>
    <xf numFmtId="0" fontId="96" fillId="0" borderId="3" xfId="0" applyFont="1" applyBorder="1" applyAlignment="1"/>
    <xf numFmtId="0" fontId="96" fillId="0" borderId="3" xfId="0" applyFont="1" applyBorder="1" applyAlignment="1">
      <alignment wrapText="1"/>
    </xf>
    <xf numFmtId="0" fontId="96" fillId="0" borderId="3" xfId="0" applyFont="1" applyBorder="1"/>
    <xf numFmtId="0" fontId="106" fillId="0" borderId="3" xfId="0" applyFont="1" applyBorder="1"/>
    <xf numFmtId="0" fontId="106" fillId="0" borderId="3" xfId="0" applyFont="1" applyFill="1" applyBorder="1"/>
    <xf numFmtId="0" fontId="86" fillId="0" borderId="0" xfId="0" applyFont="1" applyFill="1" applyAlignment="1"/>
    <xf numFmtId="0" fontId="95" fillId="0" borderId="0" xfId="0" applyFont="1" applyAlignment="1">
      <alignment horizontal="right"/>
    </xf>
    <xf numFmtId="2" fontId="104" fillId="0" borderId="0" xfId="0" applyNumberFormat="1" applyFont="1" applyBorder="1" applyAlignment="1">
      <alignment horizontal="left" vertical="top"/>
    </xf>
    <xf numFmtId="0" fontId="96" fillId="0" borderId="23" xfId="0" applyFont="1" applyBorder="1" applyAlignment="1">
      <alignment horizontal="center" vertical="center"/>
    </xf>
    <xf numFmtId="0" fontId="107" fillId="0" borderId="0" xfId="0" applyFont="1" applyAlignment="1">
      <alignment wrapText="1"/>
    </xf>
    <xf numFmtId="0" fontId="107" fillId="0" borderId="0" xfId="0" applyFont="1"/>
    <xf numFmtId="0" fontId="108" fillId="0" borderId="0" xfId="0" applyFont="1" applyAlignment="1">
      <alignment horizontal="right"/>
    </xf>
    <xf numFmtId="0" fontId="88" fillId="0" borderId="0" xfId="0" applyFont="1"/>
    <xf numFmtId="0" fontId="109" fillId="0" borderId="0" xfId="0" applyFont="1"/>
    <xf numFmtId="0" fontId="110" fillId="0" borderId="0" xfId="0" applyFont="1" applyBorder="1" applyAlignment="1">
      <alignment horizontal="center"/>
    </xf>
    <xf numFmtId="0" fontId="109" fillId="0" borderId="1" xfId="0" applyFont="1" applyBorder="1" applyAlignment="1">
      <alignment vertical="center"/>
    </xf>
    <xf numFmtId="0" fontId="107" fillId="0" borderId="2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107" fillId="0" borderId="23" xfId="0" applyFont="1" applyBorder="1" applyAlignment="1">
      <alignment horizontal="center" vertical="center"/>
    </xf>
    <xf numFmtId="0" fontId="107" fillId="0" borderId="1" xfId="0" applyFont="1" applyFill="1" applyBorder="1" applyAlignment="1">
      <alignment horizontal="center" vertical="center"/>
    </xf>
    <xf numFmtId="0" fontId="111" fillId="6" borderId="0" xfId="0" applyFont="1" applyFill="1" applyAlignment="1">
      <alignment vertical="center"/>
    </xf>
    <xf numFmtId="175" fontId="111" fillId="3" borderId="0" xfId="0" applyNumberFormat="1" applyFont="1" applyFill="1" applyBorder="1" applyAlignment="1">
      <alignment vertical="center"/>
    </xf>
    <xf numFmtId="0" fontId="88" fillId="0" borderId="0" xfId="0" applyFont="1" applyAlignment="1">
      <alignment vertical="center"/>
    </xf>
    <xf numFmtId="0" fontId="112" fillId="0" borderId="0" xfId="0" applyFont="1" applyBorder="1" applyAlignment="1">
      <alignment horizontal="left" vertical="center"/>
    </xf>
    <xf numFmtId="175" fontId="107" fillId="0" borderId="0" xfId="0" applyNumberFormat="1" applyFont="1" applyFill="1" applyBorder="1" applyAlignment="1">
      <alignment vertical="center"/>
    </xf>
    <xf numFmtId="0" fontId="88" fillId="0" borderId="0" xfId="0" applyFont="1" applyFill="1"/>
    <xf numFmtId="0" fontId="113" fillId="0" borderId="0" xfId="0" applyFont="1" applyBorder="1" applyAlignment="1">
      <alignment horizontal="left" vertical="center"/>
    </xf>
    <xf numFmtId="0" fontId="107" fillId="0" borderId="0" xfId="79" applyFont="1" applyBorder="1" applyAlignment="1" applyProtection="1">
      <alignment vertical="center" wrapText="1"/>
      <protection locked="0"/>
    </xf>
    <xf numFmtId="0" fontId="107" fillId="0" borderId="0" xfId="79" applyFont="1" applyBorder="1" applyAlignment="1">
      <alignment vertical="center" wrapText="1"/>
    </xf>
    <xf numFmtId="0" fontId="107" fillId="0" borderId="0" xfId="0" applyFont="1" applyAlignment="1">
      <alignment vertical="center" wrapText="1"/>
    </xf>
    <xf numFmtId="0" fontId="111" fillId="6" borderId="0" xfId="0" applyFont="1" applyFill="1" applyAlignment="1">
      <alignment horizontal="left" vertical="center" wrapText="1"/>
    </xf>
    <xf numFmtId="0" fontId="107" fillId="0" borderId="0" xfId="0" applyFont="1" applyFill="1" applyAlignment="1">
      <alignment horizontal="left" vertical="center" wrapText="1"/>
    </xf>
    <xf numFmtId="0" fontId="107" fillId="0" borderId="3" xfId="0" applyFont="1" applyBorder="1" applyAlignment="1">
      <alignment wrapText="1"/>
    </xf>
    <xf numFmtId="0" fontId="107" fillId="0" borderId="3" xfId="0" applyFont="1" applyBorder="1"/>
    <xf numFmtId="0" fontId="88" fillId="0" borderId="3" xfId="0" applyFont="1" applyBorder="1"/>
    <xf numFmtId="0" fontId="88" fillId="0" borderId="4" xfId="0" applyFont="1" applyBorder="1"/>
    <xf numFmtId="0" fontId="88" fillId="0" borderId="0" xfId="0" applyFont="1" applyBorder="1"/>
    <xf numFmtId="0" fontId="88" fillId="0" borderId="0" xfId="0" applyFont="1" applyFill="1" applyAlignment="1"/>
    <xf numFmtId="181" fontId="88" fillId="0" borderId="0" xfId="458" applyNumberFormat="1" applyFont="1"/>
    <xf numFmtId="0" fontId="107" fillId="62" borderId="0" xfId="0" applyFont="1" applyFill="1"/>
    <xf numFmtId="175" fontId="114" fillId="62" borderId="0" xfId="0" applyNumberFormat="1" applyFont="1" applyFill="1"/>
    <xf numFmtId="0" fontId="111" fillId="0" borderId="0" xfId="0" applyFont="1" applyAlignment="1">
      <alignment horizontal="right"/>
    </xf>
    <xf numFmtId="177" fontId="111" fillId="3" borderId="0" xfId="0" applyNumberFormat="1" applyFont="1" applyFill="1" applyBorder="1" applyAlignment="1">
      <alignment vertical="center"/>
    </xf>
    <xf numFmtId="177" fontId="107" fillId="0" borderId="0" xfId="0" applyNumberFormat="1" applyFont="1" applyFill="1" applyBorder="1" applyAlignment="1">
      <alignment vertical="center"/>
    </xf>
    <xf numFmtId="175" fontId="111" fillId="6" borderId="0" xfId="0" applyNumberFormat="1" applyFont="1" applyFill="1" applyBorder="1" applyAlignment="1">
      <alignment vertical="center"/>
    </xf>
    <xf numFmtId="0" fontId="96" fillId="0" borderId="0" xfId="0" applyFont="1" applyAlignment="1">
      <alignment horizontal="center" vertical="center"/>
    </xf>
    <xf numFmtId="177" fontId="103" fillId="0" borderId="0" xfId="0" applyNumberFormat="1" applyFont="1" applyFill="1" applyBorder="1" applyAlignment="1">
      <alignment horizontal="center" vertical="center"/>
    </xf>
    <xf numFmtId="177" fontId="96" fillId="0" borderId="0" xfId="0" applyNumberFormat="1" applyFont="1" applyFill="1" applyBorder="1" applyAlignment="1">
      <alignment horizontal="center" vertical="center"/>
    </xf>
    <xf numFmtId="177" fontId="96" fillId="0" borderId="0" xfId="0" applyNumberFormat="1" applyFont="1" applyFill="1" applyBorder="1" applyAlignment="1">
      <alignment horizontal="right" vertical="center"/>
    </xf>
    <xf numFmtId="0" fontId="88" fillId="0" borderId="0" xfId="0" applyFont="1" applyFill="1" applyAlignment="1">
      <alignment wrapText="1"/>
    </xf>
    <xf numFmtId="0" fontId="115" fillId="0" borderId="0" xfId="0" applyFont="1" applyFill="1" applyAlignment="1">
      <alignment horizontal="right"/>
    </xf>
    <xf numFmtId="0" fontId="116" fillId="0" borderId="0" xfId="0" applyFont="1" applyFill="1"/>
    <xf numFmtId="0" fontId="117" fillId="0" borderId="0" xfId="0" applyFont="1" applyFill="1" applyBorder="1" applyAlignment="1">
      <alignment horizontal="center"/>
    </xf>
    <xf numFmtId="0" fontId="118" fillId="0" borderId="1" xfId="0" applyFont="1" applyFill="1" applyBorder="1" applyAlignment="1">
      <alignment vertical="center"/>
    </xf>
    <xf numFmtId="0" fontId="88" fillId="0" borderId="2" xfId="0" applyFont="1" applyFill="1" applyBorder="1" applyAlignment="1">
      <alignment horizontal="center"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111" fillId="63" borderId="0" xfId="0" applyFont="1" applyFill="1" applyAlignment="1">
      <alignment vertical="center"/>
    </xf>
    <xf numFmtId="175" fontId="111" fillId="63" borderId="0" xfId="0" applyNumberFormat="1" applyFont="1" applyFill="1" applyBorder="1" applyAlignment="1">
      <alignment vertical="center"/>
    </xf>
    <xf numFmtId="0" fontId="119" fillId="0" borderId="0" xfId="0" applyFont="1" applyFill="1" applyBorder="1" applyAlignment="1">
      <alignment horizontal="left" vertical="center"/>
    </xf>
    <xf numFmtId="0" fontId="120" fillId="0" borderId="0" xfId="0" applyFont="1" applyFill="1" applyBorder="1" applyAlignment="1">
      <alignment horizontal="left" vertical="center"/>
    </xf>
    <xf numFmtId="175" fontId="110" fillId="0" borderId="0" xfId="0" applyNumberFormat="1" applyFont="1" applyFill="1" applyBorder="1" applyAlignment="1">
      <alignment vertical="center"/>
    </xf>
    <xf numFmtId="2" fontId="119" fillId="0" borderId="0" xfId="0" applyNumberFormat="1" applyFont="1" applyFill="1" applyBorder="1" applyAlignment="1">
      <alignment horizontal="left" vertical="center"/>
    </xf>
    <xf numFmtId="0" fontId="107" fillId="0" borderId="0" xfId="79" applyFont="1" applyFill="1" applyBorder="1" applyAlignment="1" applyProtection="1">
      <alignment vertical="center" wrapText="1"/>
      <protection locked="0"/>
    </xf>
    <xf numFmtId="0" fontId="107" fillId="0" borderId="0" xfId="79" applyFont="1" applyFill="1" applyBorder="1" applyAlignment="1">
      <alignment vertical="center" wrapText="1"/>
    </xf>
    <xf numFmtId="2" fontId="119" fillId="0" borderId="0" xfId="0" applyNumberFormat="1" applyFont="1" applyFill="1" applyBorder="1" applyAlignment="1">
      <alignment horizontal="left" vertical="top"/>
    </xf>
    <xf numFmtId="173" fontId="109" fillId="6" borderId="0" xfId="0" applyNumberFormat="1" applyFont="1" applyFill="1" applyBorder="1" applyAlignment="1">
      <alignment horizontal="left" vertical="center"/>
    </xf>
    <xf numFmtId="173" fontId="118" fillId="0" borderId="0" xfId="0" applyNumberFormat="1" applyFont="1" applyFill="1" applyBorder="1" applyAlignment="1">
      <alignment horizontal="left" vertical="center"/>
    </xf>
    <xf numFmtId="0" fontId="88" fillId="0" borderId="0" xfId="0" applyFont="1" applyFill="1" applyAlignment="1">
      <alignment horizontal="left" vertical="center" wrapText="1"/>
    </xf>
    <xf numFmtId="173" fontId="118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0" fontId="111" fillId="0" borderId="2" xfId="0" applyFont="1" applyBorder="1" applyAlignment="1">
      <alignment horizontal="center" vertical="center"/>
    </xf>
    <xf numFmtId="0" fontId="111" fillId="0" borderId="1" xfId="0" applyFont="1" applyBorder="1" applyAlignment="1">
      <alignment horizontal="center" vertical="center"/>
    </xf>
    <xf numFmtId="0" fontId="111" fillId="0" borderId="23" xfId="0" applyFont="1" applyBorder="1" applyAlignment="1">
      <alignment horizontal="center" vertical="center"/>
    </xf>
    <xf numFmtId="0" fontId="111" fillId="0" borderId="1" xfId="0" applyFont="1" applyFill="1" applyBorder="1" applyAlignment="1">
      <alignment horizontal="center" vertical="center"/>
    </xf>
    <xf numFmtId="173" fontId="118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7" fontId="111" fillId="63" borderId="0" xfId="0" applyNumberFormat="1" applyFont="1" applyFill="1" applyBorder="1" applyAlignment="1">
      <alignment vertical="center"/>
    </xf>
    <xf numFmtId="177" fontId="110" fillId="0" borderId="0" xfId="0" applyNumberFormat="1" applyFont="1" applyFill="1" applyBorder="1" applyAlignment="1">
      <alignment vertical="center"/>
    </xf>
    <xf numFmtId="0" fontId="88" fillId="0" borderId="0" xfId="0" applyFont="1" applyFill="1" applyAlignment="1">
      <alignment vertical="center" wrapText="1"/>
    </xf>
    <xf numFmtId="0" fontId="122" fillId="0" borderId="0" xfId="0" applyFont="1" applyFill="1" applyBorder="1" applyAlignment="1"/>
    <xf numFmtId="181" fontId="107" fillId="0" borderId="0" xfId="458" applyNumberFormat="1" applyFont="1"/>
    <xf numFmtId="1" fontId="88" fillId="0" borderId="0" xfId="0" applyNumberFormat="1" applyFont="1"/>
    <xf numFmtId="0" fontId="107" fillId="0" borderId="0" xfId="0" applyFont="1" applyAlignment="1"/>
    <xf numFmtId="0" fontId="111" fillId="0" borderId="0" xfId="0" applyFont="1" applyAlignment="1"/>
    <xf numFmtId="0" fontId="107" fillId="0" borderId="0" xfId="0" applyFont="1" applyAlignment="1">
      <alignment horizontal="left"/>
    </xf>
    <xf numFmtId="0" fontId="123" fillId="0" borderId="0" xfId="0" applyFont="1"/>
    <xf numFmtId="0" fontId="88" fillId="0" borderId="1" xfId="0" applyFont="1" applyFill="1" applyBorder="1" applyAlignment="1">
      <alignment horizontal="center" vertical="center"/>
    </xf>
    <xf numFmtId="175" fontId="87" fillId="63" borderId="0" xfId="0" applyNumberFormat="1" applyFont="1" applyFill="1" applyBorder="1" applyAlignment="1">
      <alignment vertical="center"/>
    </xf>
    <xf numFmtId="175" fontId="124" fillId="0" borderId="0" xfId="0" applyNumberFormat="1" applyFont="1" applyFill="1" applyBorder="1" applyAlignment="1">
      <alignment vertical="center"/>
    </xf>
    <xf numFmtId="175" fontId="117" fillId="0" borderId="0" xfId="0" applyNumberFormat="1" applyFont="1" applyFill="1" applyBorder="1" applyAlignment="1">
      <alignment vertical="center"/>
    </xf>
    <xf numFmtId="177" fontId="87" fillId="63" borderId="0" xfId="0" applyNumberFormat="1" applyFont="1" applyFill="1" applyBorder="1" applyAlignment="1">
      <alignment vertical="center"/>
    </xf>
    <xf numFmtId="177" fontId="88" fillId="63" borderId="0" xfId="0" applyNumberFormat="1" applyFont="1" applyFill="1" applyBorder="1" applyAlignment="1">
      <alignment vertical="center"/>
    </xf>
    <xf numFmtId="177" fontId="124" fillId="0" borderId="0" xfId="0" applyNumberFormat="1" applyFont="1" applyFill="1" applyBorder="1" applyAlignment="1">
      <alignment vertical="center"/>
    </xf>
    <xf numFmtId="177" fontId="88" fillId="0" borderId="0" xfId="0" applyNumberFormat="1" applyFont="1" applyFill="1" applyBorder="1" applyAlignment="1">
      <alignment vertical="center"/>
    </xf>
    <xf numFmtId="177" fontId="117" fillId="0" borderId="0" xfId="0" applyNumberFormat="1" applyFont="1" applyFill="1" applyBorder="1" applyAlignment="1">
      <alignment vertical="center"/>
    </xf>
    <xf numFmtId="177" fontId="87" fillId="6" borderId="0" xfId="0" applyNumberFormat="1" applyFont="1" applyFill="1" applyBorder="1" applyAlignment="1">
      <alignment vertical="center"/>
    </xf>
    <xf numFmtId="177" fontId="88" fillId="6" borderId="0" xfId="0" applyNumberFormat="1" applyFont="1" applyFill="1" applyBorder="1" applyAlignment="1">
      <alignment vertical="center"/>
    </xf>
    <xf numFmtId="0" fontId="88" fillId="6" borderId="0" xfId="0" applyFont="1" applyFill="1" applyAlignment="1">
      <alignment horizontal="left" vertical="center" wrapText="1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0" xfId="0" applyBorder="1"/>
    <xf numFmtId="1" fontId="11" fillId="0" borderId="4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/>
    </xf>
    <xf numFmtId="167" fontId="13" fillId="0" borderId="0" xfId="96" applyNumberFormat="1" applyFont="1" applyFill="1" applyAlignment="1">
      <alignment horizontal="left" indent="6"/>
    </xf>
    <xf numFmtId="167" fontId="13" fillId="0" borderId="0" xfId="96" applyNumberFormat="1" applyFont="1" applyFill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67" fontId="13" fillId="0" borderId="0" xfId="96" quotePrefix="1" applyNumberFormat="1" applyFont="1" applyFill="1" applyBorder="1"/>
    <xf numFmtId="167" fontId="11" fillId="0" borderId="28" xfId="96" applyNumberFormat="1" applyFont="1" applyFill="1" applyBorder="1" applyAlignment="1">
      <alignment horizontal="center"/>
    </xf>
    <xf numFmtId="167" fontId="13" fillId="0" borderId="3" xfId="96" quotePrefix="1" applyNumberFormat="1" applyFont="1" applyFill="1" applyBorder="1"/>
    <xf numFmtId="43" fontId="0" fillId="0" borderId="0" xfId="0" applyNumberFormat="1" applyFont="1" applyFill="1" applyBorder="1"/>
    <xf numFmtId="167" fontId="14" fillId="0" borderId="0" xfId="96" quotePrefix="1" applyNumberFormat="1" applyFont="1" applyFill="1" applyBorder="1"/>
    <xf numFmtId="0" fontId="7" fillId="0" borderId="0" xfId="0" applyFont="1"/>
    <xf numFmtId="0" fontId="7" fillId="0" borderId="0" xfId="0" applyFont="1" applyFill="1"/>
    <xf numFmtId="167" fontId="11" fillId="0" borderId="0" xfId="96" quotePrefix="1" applyNumberFormat="1" applyFont="1" applyFill="1"/>
    <xf numFmtId="167" fontId="7" fillId="0" borderId="0" xfId="0" applyNumberFormat="1" applyFont="1" applyFill="1"/>
    <xf numFmtId="167" fontId="36" fillId="0" borderId="0" xfId="0" applyNumberFormat="1" applyFont="1" applyFill="1"/>
    <xf numFmtId="2" fontId="36" fillId="0" borderId="0" xfId="0" applyNumberFormat="1" applyFont="1" applyFill="1"/>
    <xf numFmtId="1" fontId="36" fillId="0" borderId="0" xfId="0" applyNumberFormat="1" applyFont="1" applyFill="1"/>
    <xf numFmtId="0" fontId="11" fillId="0" borderId="2" xfId="0" applyFont="1" applyBorder="1" applyAlignment="1">
      <alignment horizontal="center" vertical="center" textRotation="90" wrapText="1"/>
    </xf>
    <xf numFmtId="0" fontId="11" fillId="0" borderId="2" xfId="83" applyFont="1" applyFill="1" applyBorder="1" applyAlignment="1">
      <alignment horizontal="center" vertical="center" textRotation="90" wrapText="1"/>
    </xf>
    <xf numFmtId="0" fontId="45" fillId="0" borderId="2" xfId="83" applyFont="1" applyFill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1" xfId="83" applyFont="1" applyFill="1" applyBorder="1" applyAlignment="1">
      <alignment horizontal="center" vertical="center" textRotation="90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167" fontId="11" fillId="0" borderId="0" xfId="96" applyNumberFormat="1" applyFont="1" applyFill="1" applyAlignment="1">
      <alignment horizontal="left" indent="6"/>
    </xf>
    <xf numFmtId="167" fontId="11" fillId="0" borderId="0" xfId="96" applyNumberFormat="1" applyFont="1" applyFill="1" applyAlignment="1">
      <alignment horizontal="center"/>
    </xf>
    <xf numFmtId="167" fontId="45" fillId="0" borderId="0" xfId="96" quotePrefix="1" applyNumberFormat="1" applyFont="1" applyFill="1"/>
    <xf numFmtId="174" fontId="45" fillId="0" borderId="0" xfId="96" quotePrefix="1" applyNumberFormat="1" applyFont="1" applyFill="1"/>
    <xf numFmtId="43" fontId="1" fillId="0" borderId="0" xfId="0" applyNumberFormat="1" applyFont="1"/>
    <xf numFmtId="167" fontId="11" fillId="0" borderId="0" xfId="96" quotePrefix="1" applyNumberFormat="1" applyFont="1" applyFill="1" applyAlignment="1">
      <alignment horizontal="center"/>
    </xf>
    <xf numFmtId="167" fontId="11" fillId="0" borderId="0" xfId="96" quotePrefix="1" applyNumberFormat="1" applyFont="1" applyFill="1" applyBorder="1"/>
    <xf numFmtId="167" fontId="11" fillId="0" borderId="0" xfId="96" quotePrefix="1" applyNumberFormat="1" applyFont="1" applyFill="1" applyBorder="1" applyAlignment="1">
      <alignment horizontal="center"/>
    </xf>
    <xf numFmtId="174" fontId="45" fillId="0" borderId="0" xfId="96" quotePrefix="1" applyNumberFormat="1" applyFont="1" applyFill="1" applyBorder="1"/>
    <xf numFmtId="43" fontId="1" fillId="0" borderId="0" xfId="0" applyNumberFormat="1" applyFont="1" applyBorder="1"/>
    <xf numFmtId="0" fontId="0" fillId="0" borderId="3" xfId="0" applyBorder="1"/>
    <xf numFmtId="167" fontId="11" fillId="0" borderId="3" xfId="96" quotePrefix="1" applyNumberFormat="1" applyFont="1" applyFill="1" applyBorder="1"/>
    <xf numFmtId="167" fontId="45" fillId="0" borderId="3" xfId="96" quotePrefix="1" applyNumberFormat="1" applyFont="1" applyFill="1" applyBorder="1"/>
    <xf numFmtId="174" fontId="45" fillId="0" borderId="3" xfId="96" quotePrefix="1" applyNumberFormat="1" applyFont="1" applyFill="1" applyBorder="1"/>
    <xf numFmtId="43" fontId="1" fillId="0" borderId="3" xfId="0" applyNumberFormat="1" applyFont="1" applyBorder="1"/>
    <xf numFmtId="1" fontId="13" fillId="0" borderId="3" xfId="0" applyNumberFormat="1" applyFont="1" applyFill="1" applyBorder="1" applyAlignment="1">
      <alignment horizontal="left"/>
    </xf>
    <xf numFmtId="167" fontId="13" fillId="0" borderId="0" xfId="96" quotePrefix="1" applyNumberFormat="1" applyFont="1" applyFill="1" applyAlignment="1">
      <alignment horizontal="center"/>
    </xf>
    <xf numFmtId="167" fontId="13" fillId="0" borderId="0" xfId="96" quotePrefix="1" applyNumberFormat="1" applyFont="1" applyFill="1" applyBorder="1" applyAlignment="1">
      <alignment horizontal="center"/>
    </xf>
    <xf numFmtId="167" fontId="13" fillId="0" borderId="3" xfId="96" quotePrefix="1" applyNumberFormat="1" applyFont="1" applyFill="1" applyBorder="1" applyAlignment="1">
      <alignment horizontal="center"/>
    </xf>
    <xf numFmtId="0" fontId="126" fillId="0" borderId="0" xfId="0" applyFont="1" applyFill="1" applyAlignment="1">
      <alignment horizontal="right"/>
    </xf>
    <xf numFmtId="169" fontId="127" fillId="0" borderId="0" xfId="0" applyNumberFormat="1" applyFont="1" applyFill="1"/>
    <xf numFmtId="9" fontId="36" fillId="0" borderId="0" xfId="458" applyFont="1" applyFill="1"/>
    <xf numFmtId="1" fontId="54" fillId="0" borderId="0" xfId="0" applyNumberFormat="1" applyFont="1" applyFill="1" applyBorder="1" applyAlignment="1">
      <alignment horizontal="center"/>
    </xf>
    <xf numFmtId="167" fontId="11" fillId="0" borderId="0" xfId="96" applyNumberFormat="1" applyFont="1" applyFill="1" applyBorder="1" applyAlignment="1">
      <alignment horizontal="center"/>
    </xf>
    <xf numFmtId="0" fontId="128" fillId="0" borderId="0" xfId="0" applyFont="1" applyAlignment="1"/>
    <xf numFmtId="0" fontId="128" fillId="0" borderId="0" xfId="0" applyFont="1"/>
    <xf numFmtId="0" fontId="128" fillId="0" borderId="0" xfId="0" applyFont="1" applyFill="1" applyBorder="1" applyAlignment="1"/>
    <xf numFmtId="0" fontId="129" fillId="0" borderId="0" xfId="0" applyFont="1" applyFill="1" applyBorder="1" applyAlignment="1"/>
    <xf numFmtId="0" fontId="128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0" fillId="0" borderId="0" xfId="0" applyFont="1"/>
    <xf numFmtId="0" fontId="93" fillId="0" borderId="0" xfId="100" applyFont="1" applyFill="1"/>
    <xf numFmtId="0" fontId="86" fillId="0" borderId="1" xfId="0" applyFont="1" applyFill="1" applyBorder="1" applyAlignment="1">
      <alignment horizontal="right"/>
    </xf>
    <xf numFmtId="176" fontId="36" fillId="0" borderId="0" xfId="0" applyNumberFormat="1" applyFont="1" applyFill="1"/>
    <xf numFmtId="176" fontId="86" fillId="0" borderId="0" xfId="96" applyNumberFormat="1" applyFont="1" applyFill="1" applyBorder="1"/>
    <xf numFmtId="0" fontId="96" fillId="0" borderId="1" xfId="100" applyFont="1" applyFill="1" applyBorder="1"/>
    <xf numFmtId="0" fontId="95" fillId="0" borderId="1" xfId="100" applyFont="1" applyFill="1" applyBorder="1" applyAlignment="1">
      <alignment horizontal="center"/>
    </xf>
    <xf numFmtId="0" fontId="86" fillId="0" borderId="1" xfId="0" applyFont="1" applyFill="1" applyBorder="1"/>
    <xf numFmtId="178" fontId="86" fillId="0" borderId="4" xfId="0" applyNumberFormat="1" applyFont="1" applyFill="1" applyBorder="1"/>
    <xf numFmtId="178" fontId="86" fillId="0" borderId="0" xfId="0" applyNumberFormat="1" applyFont="1" applyFill="1" applyBorder="1"/>
    <xf numFmtId="0" fontId="86" fillId="0" borderId="0" xfId="0" applyNumberFormat="1" applyFont="1" applyFill="1" applyAlignment="1"/>
    <xf numFmtId="181" fontId="36" fillId="0" borderId="0" xfId="458" applyNumberFormat="1" applyFont="1" applyFill="1"/>
    <xf numFmtId="43" fontId="96" fillId="0" borderId="0" xfId="237" applyFont="1" applyFill="1" applyBorder="1" applyAlignment="1">
      <alignment horizontal="right"/>
    </xf>
    <xf numFmtId="43" fontId="96" fillId="0" borderId="0" xfId="237" applyFont="1" applyFill="1" applyBorder="1"/>
    <xf numFmtId="0" fontId="94" fillId="0" borderId="29" xfId="100" applyFont="1" applyFill="1" applyBorder="1"/>
    <xf numFmtId="0" fontId="86" fillId="0" borderId="30" xfId="0" applyFont="1" applyFill="1" applyBorder="1"/>
    <xf numFmtId="0" fontId="86" fillId="0" borderId="31" xfId="0" applyFont="1" applyFill="1" applyBorder="1"/>
    <xf numFmtId="0" fontId="95" fillId="0" borderId="32" xfId="100" applyFont="1" applyFill="1" applyBorder="1" applyAlignment="1">
      <alignment horizontal="left"/>
    </xf>
    <xf numFmtId="0" fontId="86" fillId="0" borderId="33" xfId="0" applyFont="1" applyFill="1" applyBorder="1" applyAlignment="1">
      <alignment horizontal="right"/>
    </xf>
    <xf numFmtId="0" fontId="96" fillId="0" borderId="34" xfId="38" applyFont="1" applyFill="1" applyBorder="1"/>
    <xf numFmtId="43" fontId="96" fillId="0" borderId="35" xfId="237" applyFont="1" applyFill="1" applyBorder="1"/>
    <xf numFmtId="174" fontId="96" fillId="0" borderId="34" xfId="91" applyNumberFormat="1" applyFont="1" applyFill="1" applyBorder="1"/>
    <xf numFmtId="176" fontId="86" fillId="0" borderId="35" xfId="96" applyNumberFormat="1" applyFont="1" applyFill="1" applyBorder="1"/>
    <xf numFmtId="0" fontId="96" fillId="0" borderId="34" xfId="100" applyFont="1" applyFill="1" applyBorder="1"/>
    <xf numFmtId="174" fontId="96" fillId="0" borderId="34" xfId="91" applyNumberFormat="1" applyFont="1" applyFill="1" applyBorder="1" applyAlignment="1">
      <alignment horizontal="left" wrapText="1"/>
    </xf>
    <xf numFmtId="0" fontId="86" fillId="0" borderId="33" xfId="0" applyFont="1" applyFill="1" applyBorder="1"/>
    <xf numFmtId="178" fontId="86" fillId="0" borderId="36" xfId="0" applyNumberFormat="1" applyFont="1" applyFill="1" applyBorder="1"/>
    <xf numFmtId="178" fontId="86" fillId="0" borderId="35" xfId="0" applyNumberFormat="1" applyFont="1" applyFill="1" applyBorder="1"/>
    <xf numFmtId="0" fontId="96" fillId="0" borderId="37" xfId="100" applyFont="1" applyFill="1" applyBorder="1"/>
    <xf numFmtId="178" fontId="86" fillId="0" borderId="28" xfId="0" applyNumberFormat="1" applyFont="1" applyFill="1" applyBorder="1"/>
    <xf numFmtId="178" fontId="86" fillId="0" borderId="38" xfId="0" applyNumberFormat="1" applyFont="1" applyFill="1" applyBorder="1"/>
    <xf numFmtId="0" fontId="102" fillId="0" borderId="0" xfId="0" applyFont="1" applyAlignment="1"/>
    <xf numFmtId="0" fontId="91" fillId="0" borderId="0" xfId="0" applyFont="1" applyAlignment="1">
      <alignment horizontal="center"/>
    </xf>
    <xf numFmtId="0" fontId="98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03" fillId="0" borderId="0" xfId="0" applyFont="1" applyBorder="1" applyAlignment="1">
      <alignment horizontal="center"/>
    </xf>
    <xf numFmtId="0" fontId="110" fillId="0" borderId="0" xfId="0" applyFont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91" fillId="0" borderId="0" xfId="0" applyFont="1" applyFill="1" applyAlignment="1">
      <alignment horizontal="left" vertical="center"/>
    </xf>
    <xf numFmtId="0" fontId="131" fillId="0" borderId="0" xfId="0" applyFont="1" applyFill="1"/>
    <xf numFmtId="0" fontId="132" fillId="0" borderId="0" xfId="0" applyFont="1" applyFill="1" applyAlignment="1">
      <alignment horizontal="right"/>
    </xf>
    <xf numFmtId="0" fontId="125" fillId="0" borderId="0" xfId="0" applyFont="1" applyFill="1" applyAlignment="1">
      <alignment horizontal="right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2" xfId="83" applyFont="1" applyFill="1" applyBorder="1" applyAlignment="1">
      <alignment horizontal="center" vertical="center" textRotation="90" wrapText="1"/>
    </xf>
    <xf numFmtId="0" fontId="14" fillId="0" borderId="2" xfId="83" applyFont="1" applyFill="1" applyBorder="1" applyAlignment="1">
      <alignment horizontal="center" vertical="center" textRotation="90" wrapText="1"/>
    </xf>
    <xf numFmtId="0" fontId="14" fillId="0" borderId="1" xfId="83" applyFont="1" applyFill="1" applyBorder="1" applyAlignment="1">
      <alignment horizontal="center" vertical="center" textRotation="90" wrapText="1"/>
    </xf>
    <xf numFmtId="0" fontId="134" fillId="0" borderId="0" xfId="0" applyFont="1" applyBorder="1"/>
    <xf numFmtId="1" fontId="135" fillId="0" borderId="1" xfId="0" applyNumberFormat="1" applyFont="1" applyFill="1" applyBorder="1" applyAlignment="1">
      <alignment horizontal="center" vertical="center" wrapText="1"/>
    </xf>
    <xf numFmtId="1" fontId="135" fillId="0" borderId="2" xfId="0" applyNumberFormat="1" applyFont="1" applyFill="1" applyBorder="1" applyAlignment="1">
      <alignment horizontal="center" vertical="center" wrapText="1"/>
    </xf>
    <xf numFmtId="0" fontId="136" fillId="0" borderId="23" xfId="0" applyFont="1" applyBorder="1" applyAlignment="1">
      <alignment horizontal="center"/>
    </xf>
    <xf numFmtId="0" fontId="134" fillId="0" borderId="0" xfId="0" applyFont="1"/>
    <xf numFmtId="0" fontId="0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 wrapText="1"/>
    </xf>
    <xf numFmtId="167" fontId="13" fillId="0" borderId="0" xfId="96" quotePrefix="1" applyNumberFormat="1" applyFont="1" applyFill="1"/>
    <xf numFmtId="176" fontId="137" fillId="0" borderId="0" xfId="96" quotePrefix="1" applyNumberFormat="1" applyFont="1"/>
    <xf numFmtId="176" fontId="0" fillId="0" borderId="0" xfId="0" applyNumberFormat="1"/>
    <xf numFmtId="167" fontId="14" fillId="0" borderId="0" xfId="96" quotePrefix="1" applyNumberFormat="1" applyFont="1" applyFill="1"/>
    <xf numFmtId="174" fontId="14" fillId="0" borderId="0" xfId="96" quotePrefix="1" applyNumberFormat="1" applyFont="1" applyFill="1"/>
    <xf numFmtId="2" fontId="54" fillId="0" borderId="0" xfId="0" applyNumberFormat="1" applyFont="1" applyAlignment="1">
      <alignment horizontal="center"/>
    </xf>
    <xf numFmtId="0" fontId="0" fillId="0" borderId="0" xfId="96" applyNumberFormat="1" applyFont="1"/>
    <xf numFmtId="174" fontId="0" fillId="0" borderId="0" xfId="0" applyNumberFormat="1"/>
    <xf numFmtId="167" fontId="0" fillId="0" borderId="0" xfId="0" applyNumberFormat="1"/>
    <xf numFmtId="168" fontId="0" fillId="0" borderId="0" xfId="0" applyNumberFormat="1" applyAlignment="1">
      <alignment horizontal="center"/>
    </xf>
    <xf numFmtId="0" fontId="0" fillId="0" borderId="0" xfId="0" applyNumberFormat="1"/>
    <xf numFmtId="169" fontId="36" fillId="0" borderId="0" xfId="0" applyNumberFormat="1" applyFont="1" applyFill="1"/>
    <xf numFmtId="182" fontId="0" fillId="0" borderId="0" xfId="0" applyNumberFormat="1"/>
    <xf numFmtId="167" fontId="13" fillId="0" borderId="0" xfId="96" applyNumberFormat="1" applyFont="1" applyFill="1" applyAlignment="1">
      <alignment horizontal="left"/>
    </xf>
    <xf numFmtId="174" fontId="0" fillId="0" borderId="0" xfId="96" applyNumberFormat="1" applyFont="1"/>
    <xf numFmtId="43" fontId="0" fillId="0" borderId="0" xfId="0" applyNumberFormat="1"/>
    <xf numFmtId="167" fontId="13" fillId="0" borderId="0" xfId="96" quotePrefix="1" applyNumberFormat="1" applyFont="1" applyFill="1" applyAlignment="1">
      <alignment horizontal="left"/>
    </xf>
    <xf numFmtId="43" fontId="13" fillId="0" borderId="0" xfId="96" quotePrefix="1" applyFont="1" applyFill="1"/>
    <xf numFmtId="167" fontId="13" fillId="0" borderId="0" xfId="96" quotePrefix="1" applyNumberFormat="1" applyFont="1" applyFill="1" applyBorder="1" applyAlignment="1">
      <alignment horizontal="left"/>
    </xf>
    <xf numFmtId="174" fontId="14" fillId="0" borderId="0" xfId="96" quotePrefix="1" applyNumberFormat="1" applyFont="1" applyFill="1" applyBorder="1"/>
    <xf numFmtId="167" fontId="13" fillId="0" borderId="3" xfId="96" quotePrefix="1" applyNumberFormat="1" applyFont="1" applyFill="1" applyBorder="1" applyAlignment="1">
      <alignment horizontal="left"/>
    </xf>
    <xf numFmtId="43" fontId="13" fillId="0" borderId="3" xfId="96" quotePrefix="1" applyFont="1" applyFill="1" applyBorder="1"/>
    <xf numFmtId="174" fontId="14" fillId="0" borderId="3" xfId="96" quotePrefix="1" applyNumberFormat="1" applyFont="1" applyFill="1" applyBorder="1"/>
    <xf numFmtId="0" fontId="132" fillId="0" borderId="0" xfId="0" applyFont="1" applyFill="1" applyBorder="1"/>
    <xf numFmtId="167" fontId="138" fillId="0" borderId="0" xfId="96" quotePrefix="1" applyNumberFormat="1" applyFont="1" applyFill="1" applyBorder="1"/>
    <xf numFmtId="1" fontId="11" fillId="0" borderId="3" xfId="0" applyNumberFormat="1" applyFont="1" applyFill="1" applyBorder="1" applyAlignment="1">
      <alignment horizontal="left"/>
    </xf>
    <xf numFmtId="0" fontId="132" fillId="0" borderId="3" xfId="0" applyFont="1" applyFill="1" applyBorder="1"/>
    <xf numFmtId="167" fontId="138" fillId="0" borderId="3" xfId="96" quotePrefix="1" applyNumberFormat="1" applyFont="1" applyFill="1" applyBorder="1"/>
    <xf numFmtId="43" fontId="0" fillId="0" borderId="3" xfId="0" applyNumberFormat="1" applyFont="1" applyFill="1" applyBorder="1"/>
    <xf numFmtId="167" fontId="138" fillId="0" borderId="4" xfId="96" quotePrefix="1" applyNumberFormat="1" applyFont="1" applyFill="1" applyBorder="1"/>
    <xf numFmtId="167" fontId="133" fillId="0" borderId="0" xfId="96" applyNumberFormat="1" applyFont="1" applyFill="1" applyAlignment="1">
      <alignment horizontal="left" indent="4"/>
    </xf>
    <xf numFmtId="167" fontId="14" fillId="0" borderId="4" xfId="96" quotePrefix="1" applyNumberFormat="1" applyFont="1" applyFill="1" applyBorder="1"/>
    <xf numFmtId="167" fontId="14" fillId="0" borderId="3" xfId="96" quotePrefix="1" applyNumberFormat="1" applyFont="1" applyFill="1" applyBorder="1"/>
    <xf numFmtId="0" fontId="36" fillId="0" borderId="0" xfId="0" applyFont="1" applyFill="1" applyBorder="1"/>
  </cellXfs>
  <cellStyles count="46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 2" xfId="137"/>
    <cellStyle name="20% - Accent1 2 2" xfId="138"/>
    <cellStyle name="20% - Accent1 3" xfId="139"/>
    <cellStyle name="20% - Accent1 4" xfId="140"/>
    <cellStyle name="20% - Accent2 2" xfId="141"/>
    <cellStyle name="20% - Accent2 2 2" xfId="142"/>
    <cellStyle name="20% - Accent2 3" xfId="143"/>
    <cellStyle name="20% - Accent2 4" xfId="144"/>
    <cellStyle name="20% - Accent3 2" xfId="145"/>
    <cellStyle name="20% - Accent3 2 2" xfId="146"/>
    <cellStyle name="20% - Accent3 3" xfId="147"/>
    <cellStyle name="20% - Accent3 4" xfId="148"/>
    <cellStyle name="20% - Accent4 2" xfId="149"/>
    <cellStyle name="20% - Accent4 2 2" xfId="150"/>
    <cellStyle name="20% - Accent4 3" xfId="151"/>
    <cellStyle name="20% - Accent4 4" xfId="152"/>
    <cellStyle name="20% - Accent5 2" xfId="153"/>
    <cellStyle name="20% - Accent5 2 2" xfId="154"/>
    <cellStyle name="20% - Accent5 3" xfId="155"/>
    <cellStyle name="20% - Accent5 4" xfId="156"/>
    <cellStyle name="20% - Accent6 2" xfId="157"/>
    <cellStyle name="20% - Accent6 2 2" xfId="158"/>
    <cellStyle name="20% - Accent6 3" xfId="159"/>
    <cellStyle name="20% - Accent6 4" xfId="160"/>
    <cellStyle name="40% - Accent1 2" xfId="161"/>
    <cellStyle name="40% - Accent1 2 2" xfId="162"/>
    <cellStyle name="40% - Accent1 3" xfId="163"/>
    <cellStyle name="40% - Accent1 4" xfId="164"/>
    <cellStyle name="40% - Accent2 2" xfId="165"/>
    <cellStyle name="40% - Accent2 2 2" xfId="166"/>
    <cellStyle name="40% - Accent2 3" xfId="167"/>
    <cellStyle name="40% - Accent2 4" xfId="168"/>
    <cellStyle name="40% - Accent3 2" xfId="169"/>
    <cellStyle name="40% - Accent3 2 2" xfId="170"/>
    <cellStyle name="40% - Accent3 3" xfId="171"/>
    <cellStyle name="40% - Accent3 4" xfId="172"/>
    <cellStyle name="40% - Accent4 2" xfId="173"/>
    <cellStyle name="40% - Accent4 2 2" xfId="174"/>
    <cellStyle name="40% - Accent4 3" xfId="175"/>
    <cellStyle name="40% - Accent4 4" xfId="176"/>
    <cellStyle name="40% - Accent5 2" xfId="177"/>
    <cellStyle name="40% - Accent5 2 2" xfId="178"/>
    <cellStyle name="40% - Accent5 3" xfId="179"/>
    <cellStyle name="40% - Accent5 4" xfId="180"/>
    <cellStyle name="40% - Accent6 2" xfId="181"/>
    <cellStyle name="40% - Accent6 2 2" xfId="182"/>
    <cellStyle name="40% - Accent6 3" xfId="183"/>
    <cellStyle name="40% - Accent6 4" xfId="184"/>
    <cellStyle name="60% - Accent1 2" xfId="185"/>
    <cellStyle name="60% - Accent1 3" xfId="186"/>
    <cellStyle name="60% - Accent1 4" xfId="187"/>
    <cellStyle name="60% - Accent2 2" xfId="188"/>
    <cellStyle name="60% - Accent2 3" xfId="189"/>
    <cellStyle name="60% - Accent2 4" xfId="190"/>
    <cellStyle name="60% - Accent3 2" xfId="191"/>
    <cellStyle name="60% - Accent3 3" xfId="192"/>
    <cellStyle name="60% - Accent3 4" xfId="193"/>
    <cellStyle name="60% - Accent4 2" xfId="194"/>
    <cellStyle name="60% - Accent4 3" xfId="195"/>
    <cellStyle name="60% - Accent4 4" xfId="196"/>
    <cellStyle name="60% - Accent5 2" xfId="197"/>
    <cellStyle name="60% - Accent5 3" xfId="198"/>
    <cellStyle name="60% - Accent5 4" xfId="199"/>
    <cellStyle name="60% - Accent6 2" xfId="200"/>
    <cellStyle name="60% - Accent6 3" xfId="201"/>
    <cellStyle name="60% - Accent6 4" xfId="202"/>
    <cellStyle name="Accent1 2" xfId="203"/>
    <cellStyle name="Accent1 3" xfId="204"/>
    <cellStyle name="Accent1 4" xfId="205"/>
    <cellStyle name="Accent2 2" xfId="206"/>
    <cellStyle name="Accent2 3" xfId="207"/>
    <cellStyle name="Accent2 4" xfId="208"/>
    <cellStyle name="Accent3 2" xfId="209"/>
    <cellStyle name="Accent3 3" xfId="210"/>
    <cellStyle name="Accent3 4" xfId="211"/>
    <cellStyle name="Accent4 2" xfId="212"/>
    <cellStyle name="Accent4 3" xfId="213"/>
    <cellStyle name="Accent4 4" xfId="214"/>
    <cellStyle name="Accent5 2" xfId="215"/>
    <cellStyle name="Accent5 3" xfId="216"/>
    <cellStyle name="Accent5 4" xfId="217"/>
    <cellStyle name="Accent6 2" xfId="218"/>
    <cellStyle name="Accent6 3" xfId="219"/>
    <cellStyle name="Accent6 4" xfId="220"/>
    <cellStyle name="AutoFormat Options" xfId="5"/>
    <cellStyle name="Bad 2" xfId="221"/>
    <cellStyle name="Bad 3" xfId="222"/>
    <cellStyle name="Bad 4" xfId="223"/>
    <cellStyle name="Ç¥ÁØ_¿ù°£¿ä¾àº¸°í" xfId="6"/>
    <cellStyle name="Calculation 2" xfId="224"/>
    <cellStyle name="Calculation 3" xfId="225"/>
    <cellStyle name="Calculation 4" xfId="226"/>
    <cellStyle name="Check Cell 2" xfId="227"/>
    <cellStyle name="Check Cell 3" xfId="228"/>
    <cellStyle name="Check Cell 4" xfId="229"/>
    <cellStyle name="Comma" xfId="96" builtinId="3"/>
    <cellStyle name="Comma 12" xfId="80"/>
    <cellStyle name="Comma 13" xfId="230"/>
    <cellStyle name="Comma 13 2" xfId="231"/>
    <cellStyle name="Comma 14" xfId="232"/>
    <cellStyle name="Comma 14 2" xfId="233"/>
    <cellStyle name="Comma 15" xfId="234"/>
    <cellStyle name="Comma 18" xfId="235"/>
    <cellStyle name="Comma 19" xfId="236"/>
    <cellStyle name="Comma 2" xfId="7"/>
    <cellStyle name="Comma 2 2" xfId="87"/>
    <cellStyle name="Comma 2 2 2" xfId="101"/>
    <cellStyle name="Comma 2 2 3" xfId="237"/>
    <cellStyle name="Comma 2 2 3 2" xfId="238"/>
    <cellStyle name="Comma 2 2 4" xfId="239"/>
    <cellStyle name="Comma 2 2 5" xfId="240"/>
    <cellStyle name="Comma 2 2 5 2" xfId="241"/>
    <cellStyle name="Comma 2 3" xfId="88"/>
    <cellStyle name="Comma 2 3 2" xfId="242"/>
    <cellStyle name="Comma 2 4" xfId="93"/>
    <cellStyle name="Comma 2 5" xfId="95"/>
    <cellStyle name="Comma 2 6" xfId="102"/>
    <cellStyle name="Comma 2 7" xfId="103"/>
    <cellStyle name="Comma 20" xfId="243"/>
    <cellStyle name="Comma 3" xfId="8"/>
    <cellStyle name="Comma 3 2" xfId="36"/>
    <cellStyle name="Comma 3 2 2" xfId="244"/>
    <cellStyle name="Comma 3 2 3" xfId="454"/>
    <cellStyle name="Comma 3 3" xfId="245"/>
    <cellStyle name="Comma 3 4" xfId="246"/>
    <cellStyle name="Comma 4" xfId="9"/>
    <cellStyle name="Comma 4 2" xfId="247"/>
    <cellStyle name="Comma 4 2 2" xfId="248"/>
    <cellStyle name="Comma 4 3" xfId="249"/>
    <cellStyle name="Comma 4 4" xfId="250"/>
    <cellStyle name="Comma 4 5" xfId="251"/>
    <cellStyle name="Comma 5" xfId="35"/>
    <cellStyle name="Comma 5 2" xfId="252"/>
    <cellStyle name="Comma 5 2 2" xfId="253"/>
    <cellStyle name="Comma 5 3" xfId="254"/>
    <cellStyle name="Comma 5 4" xfId="255"/>
    <cellStyle name="Comma 6" xfId="91"/>
    <cellStyle name="Comma 6 2" xfId="256"/>
    <cellStyle name="Comma 6 3" xfId="257"/>
    <cellStyle name="Comma 7" xfId="97"/>
    <cellStyle name="Comma 7 2" xfId="258"/>
    <cellStyle name="Comma 8" xfId="259"/>
    <cellStyle name="Comma 9" xfId="260"/>
    <cellStyle name="Comma0" xfId="10"/>
    <cellStyle name="Currency 2" xfId="37"/>
    <cellStyle name="Currency0" xfId="11"/>
    <cellStyle name="Date" xfId="12"/>
    <cellStyle name="Euro" xfId="13"/>
    <cellStyle name="Explanatory Text 2" xfId="261"/>
    <cellStyle name="Explanatory Text 3" xfId="262"/>
    <cellStyle name="Explanatory Text 4" xfId="263"/>
    <cellStyle name="Fixed" xfId="14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 2" xfId="337"/>
    <cellStyle name="Heading 3 3" xfId="338"/>
    <cellStyle name="Heading 4 2" xfId="339"/>
    <cellStyle name="Heading 4 3" xfId="340"/>
    <cellStyle name="Hyperlink" xfId="459" builtinId="8"/>
    <cellStyle name="Hyperlink 2" xfId="34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Linked Cell 2" xfId="347"/>
    <cellStyle name="Linked Cell 3" xfId="348"/>
    <cellStyle name="Linked Cell 4" xfId="349"/>
    <cellStyle name="m49048872" xfId="83"/>
    <cellStyle name="Neutral 2" xfId="350"/>
    <cellStyle name="Neutral 3" xfId="351"/>
    <cellStyle name="Neutral 4" xfId="352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2" xfId="20"/>
    <cellStyle name="Normal 12 2" xfId="40"/>
    <cellStyle name="Normal 13" xfId="21"/>
    <cellStyle name="Normal 13 2" xfId="41"/>
    <cellStyle name="Normal 14" xfId="353"/>
    <cellStyle name="Normal 14 2" xfId="42"/>
    <cellStyle name="Normal 15" xfId="22"/>
    <cellStyle name="Normal 15 2" xfId="43"/>
    <cellStyle name="Normal 16" xfId="23"/>
    <cellStyle name="Normal 16 2" xfId="44"/>
    <cellStyle name="Normal 17" xfId="24"/>
    <cellStyle name="Normal 17 2" xfId="45"/>
    <cellStyle name="Normal 18" xfId="457"/>
    <cellStyle name="Normal 18 2" xfId="46"/>
    <cellStyle name="Normal 19" xfId="25"/>
    <cellStyle name="Normal 19 2" xfId="47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0" xfId="455"/>
    <cellStyle name="Normal 2 3" xfId="86"/>
    <cellStyle name="Normal 2 3 2" xfId="366"/>
    <cellStyle name="Normal 2 3 2 2" xfId="367"/>
    <cellStyle name="Normal 2 4" xfId="90"/>
    <cellStyle name="Normal 2 4 2" xfId="368"/>
    <cellStyle name="Normal 2 5" xfId="369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1 2" xfId="49"/>
    <cellStyle name="Normal 22 2" xfId="50"/>
    <cellStyle name="Normal 23 2" xfId="51"/>
    <cellStyle name="Normal 24 2" xfId="52"/>
    <cellStyle name="Normal 25 2" xfId="53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3" xfId="377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3" xfId="386"/>
    <cellStyle name="Normal 4 3 2" xfId="387"/>
    <cellStyle name="Normal 4 4" xfId="388"/>
    <cellStyle name="Normal 4 5" xfId="389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3" xfId="398"/>
    <cellStyle name="Normal 5 4" xfId="399"/>
    <cellStyle name="Normal 5 5" xfId="400"/>
    <cellStyle name="Normal 6" xfId="76"/>
    <cellStyle name="Normal 6 2" xfId="72"/>
    <cellStyle name="Normal 6 3" xfId="401"/>
    <cellStyle name="Normal 7" xfId="77"/>
    <cellStyle name="Normal 7 2" xfId="73"/>
    <cellStyle name="Normal 8" xfId="78"/>
    <cellStyle name="Normal 8 2" xfId="74"/>
    <cellStyle name="Normal 8 3" xfId="453"/>
    <cellStyle name="Normal 9" xfId="30"/>
    <cellStyle name="Normal 9 2" xfId="75"/>
    <cellStyle name="Note 2" xfId="98"/>
    <cellStyle name="Note 2 2" xfId="402"/>
    <cellStyle name="Note 2 3" xfId="403"/>
    <cellStyle name="Note 3" xfId="404"/>
    <cellStyle name="Output 2" xfId="405"/>
    <cellStyle name="Output 3" xfId="406"/>
    <cellStyle name="Output 4" xfId="407"/>
    <cellStyle name="Percent" xfId="458" builtinId="5"/>
    <cellStyle name="Percent 2" xfId="31"/>
    <cellStyle name="Percent 2 2" xfId="408"/>
    <cellStyle name="Percent 3" xfId="32"/>
    <cellStyle name="Percent 4" xfId="94"/>
    <cellStyle name="Percent 5" xfId="409"/>
    <cellStyle name="s35" xfId="81"/>
    <cellStyle name="s37" xfId="84"/>
    <cellStyle name="s44" xfId="82"/>
    <cellStyle name="Standard_items_orig" xfId="99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tle 2" xfId="410"/>
    <cellStyle name="Title 3" xfId="41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FFDF79"/>
      <color rgb="FFDEDEDE"/>
      <color rgb="FFCCFFFF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7664"/>
        <c:axId val="36979456"/>
      </c:lineChart>
      <c:catAx>
        <c:axId val="36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79456"/>
        <c:crosses val="autoZero"/>
        <c:auto val="1"/>
        <c:lblAlgn val="ctr"/>
        <c:lblOffset val="100"/>
        <c:noMultiLvlLbl val="0"/>
      </c:catAx>
      <c:valAx>
        <c:axId val="3697945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369776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0032"/>
        <c:axId val="76461568"/>
      </c:lineChart>
      <c:catAx>
        <c:axId val="7646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61568"/>
        <c:crosses val="autoZero"/>
        <c:auto val="1"/>
        <c:lblAlgn val="ctr"/>
        <c:lblOffset val="100"/>
        <c:noMultiLvlLbl val="0"/>
      </c:catAx>
      <c:valAx>
        <c:axId val="7646156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764600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438150</xdr:colOff>
      <xdr:row>6</xdr:row>
      <xdr:rowOff>1352550</xdr:rowOff>
    </xdr:from>
    <xdr:to>
      <xdr:col>7</xdr:col>
      <xdr:colOff>171450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581025" y="2609850"/>
          <a:ext cx="4991100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Revised 2015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topLeftCell="A9" zoomScale="60" zoomScaleNormal="100" workbookViewId="0">
      <selection activeCell="K9" sqref="K9"/>
    </sheetView>
  </sheetViews>
  <sheetFormatPr defaultRowHeight="15"/>
  <cols>
    <col min="1" max="1" width="2.140625" customWidth="1"/>
    <col min="2" max="2" width="11.42578125" customWidth="1"/>
    <col min="3" max="4" width="13.140625" customWidth="1"/>
    <col min="5" max="5" width="19.42578125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15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4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465" t="s">
        <v>183</v>
      </c>
      <c r="E9" s="465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99" t="s">
        <v>171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view="pageBreakPreview" zoomScale="60" zoomScaleNormal="100" workbookViewId="0">
      <selection activeCell="K9" sqref="K9"/>
    </sheetView>
  </sheetViews>
  <sheetFormatPr defaultColWidth="9.140625" defaultRowHeight="15"/>
  <cols>
    <col min="1" max="1" width="5.5703125" style="16" customWidth="1"/>
    <col min="2" max="2" width="45.42578125" style="46" customWidth="1"/>
    <col min="3" max="3" width="10.7109375" style="16" customWidth="1"/>
    <col min="4" max="4" width="11" style="16" customWidth="1"/>
    <col min="5" max="5" width="10.85546875" style="16" customWidth="1"/>
    <col min="6" max="6" width="10.28515625" style="16" customWidth="1"/>
    <col min="7" max="8" width="10.5703125" style="16" bestFit="1" customWidth="1"/>
    <col min="9" max="9" width="10.85546875" style="16" customWidth="1"/>
    <col min="10" max="10" width="11.140625" style="16" customWidth="1"/>
    <col min="11" max="11" width="11.85546875" style="6" customWidth="1"/>
    <col min="12" max="12" width="12.42578125" style="6" customWidth="1"/>
    <col min="13" max="16384" width="9.140625" style="6"/>
  </cols>
  <sheetData>
    <row r="1" spans="1:12" ht="17.25">
      <c r="A1" s="307"/>
      <c r="B1" s="319"/>
      <c r="C1" s="295"/>
      <c r="D1" s="295"/>
      <c r="E1" s="295"/>
      <c r="F1" s="295"/>
      <c r="G1" s="295"/>
      <c r="H1" s="295"/>
      <c r="I1" s="320"/>
      <c r="J1" s="320"/>
      <c r="K1" s="282"/>
      <c r="L1" s="282"/>
    </row>
    <row r="2" spans="1:12" ht="17.25">
      <c r="A2" s="321" t="s">
        <v>274</v>
      </c>
      <c r="B2" s="319"/>
      <c r="C2" s="295"/>
      <c r="D2" s="295"/>
      <c r="E2" s="295"/>
      <c r="F2" s="295"/>
      <c r="G2" s="295"/>
      <c r="H2" s="295"/>
      <c r="I2" s="295"/>
      <c r="J2" s="295"/>
      <c r="K2" s="282"/>
      <c r="L2" s="282"/>
    </row>
    <row r="3" spans="1:12" ht="17.25">
      <c r="A3" s="295"/>
      <c r="B3" s="319"/>
      <c r="C3" s="295"/>
      <c r="D3" s="295"/>
      <c r="E3" s="470"/>
      <c r="F3" s="470"/>
      <c r="G3" s="470"/>
      <c r="H3" s="470"/>
      <c r="I3" s="470"/>
      <c r="J3" s="470"/>
      <c r="K3" s="470"/>
      <c r="L3" s="322"/>
    </row>
    <row r="4" spans="1:12" ht="22.5" customHeight="1">
      <c r="A4" s="323"/>
      <c r="B4" s="323"/>
      <c r="C4" s="324">
        <v>2006</v>
      </c>
      <c r="D4" s="324">
        <v>2007</v>
      </c>
      <c r="E4" s="324">
        <v>2008</v>
      </c>
      <c r="F4" s="324">
        <v>2009</v>
      </c>
      <c r="G4" s="324">
        <v>2010</v>
      </c>
      <c r="H4" s="286">
        <v>2011</v>
      </c>
      <c r="I4" s="287">
        <v>2012</v>
      </c>
      <c r="J4" s="288">
        <v>2013</v>
      </c>
      <c r="K4" s="289">
        <v>2014</v>
      </c>
      <c r="L4" s="289" t="s">
        <v>182</v>
      </c>
    </row>
    <row r="5" spans="1:12" s="9" customFormat="1" ht="17.25">
      <c r="A5" s="325">
        <v>1</v>
      </c>
      <c r="B5" s="326" t="s">
        <v>25</v>
      </c>
      <c r="C5" s="327">
        <v>5415.0338278538902</v>
      </c>
      <c r="D5" s="327">
        <v>6319.8016024355975</v>
      </c>
      <c r="E5" s="327">
        <v>8874.9513068169417</v>
      </c>
      <c r="F5" s="327">
        <v>11342.832266243851</v>
      </c>
      <c r="G5" s="327">
        <v>12909.62379357528</v>
      </c>
      <c r="H5" s="327">
        <v>14154.757736196527</v>
      </c>
      <c r="I5" s="327">
        <v>16668.159986108334</v>
      </c>
      <c r="J5" s="327">
        <v>20231.972907125572</v>
      </c>
      <c r="K5" s="327">
        <v>23278.200127732736</v>
      </c>
      <c r="L5" s="327">
        <v>26033.419080416334</v>
      </c>
    </row>
    <row r="6" spans="1:12" s="16" customFormat="1" ht="21.75" customHeight="1">
      <c r="A6" s="328">
        <v>1.01</v>
      </c>
      <c r="B6" s="328" t="s">
        <v>65</v>
      </c>
      <c r="C6" s="294">
        <v>3793.6819574757342</v>
      </c>
      <c r="D6" s="294">
        <v>4408.7781435247689</v>
      </c>
      <c r="E6" s="294">
        <v>6434.9820378384557</v>
      </c>
      <c r="F6" s="294">
        <v>8425.261563810669</v>
      </c>
      <c r="G6" s="294">
        <v>9421.5535809743942</v>
      </c>
      <c r="H6" s="294">
        <v>10649.86091572737</v>
      </c>
      <c r="I6" s="294">
        <v>12524.569112776284</v>
      </c>
      <c r="J6" s="294">
        <v>15741.555617644219</v>
      </c>
      <c r="K6" s="294">
        <v>18144</v>
      </c>
      <c r="L6" s="294">
        <v>20203</v>
      </c>
    </row>
    <row r="7" spans="1:12" s="16" customFormat="1" ht="17.25">
      <c r="A7" s="328"/>
      <c r="B7" s="329" t="s">
        <v>95</v>
      </c>
      <c r="C7" s="330">
        <v>537.18817130132459</v>
      </c>
      <c r="D7" s="330">
        <v>580.93800986017527</v>
      </c>
      <c r="E7" s="330">
        <v>706.4150381563918</v>
      </c>
      <c r="F7" s="330">
        <v>873.76476069564103</v>
      </c>
      <c r="G7" s="330">
        <v>1391.5822232971773</v>
      </c>
      <c r="H7" s="330">
        <v>1995.695898074948</v>
      </c>
      <c r="I7" s="294">
        <v>1868.5011230226769</v>
      </c>
      <c r="J7" s="294">
        <v>1981.2584836997435</v>
      </c>
      <c r="K7" s="294">
        <v>2409</v>
      </c>
      <c r="L7" s="294">
        <v>2442</v>
      </c>
    </row>
    <row r="8" spans="1:12" s="16" customFormat="1" ht="22.5" customHeight="1">
      <c r="A8" s="328">
        <v>1.02</v>
      </c>
      <c r="B8" s="328" t="s">
        <v>66</v>
      </c>
      <c r="C8" s="294">
        <v>437.09725333260457</v>
      </c>
      <c r="D8" s="294">
        <v>501.03928080432507</v>
      </c>
      <c r="E8" s="294">
        <v>606.45814054328378</v>
      </c>
      <c r="F8" s="294">
        <v>729.11437410507097</v>
      </c>
      <c r="G8" s="294">
        <v>873.03973916283837</v>
      </c>
      <c r="H8" s="294">
        <v>1003.8158538509966</v>
      </c>
      <c r="I8" s="294">
        <v>1161.9961980320568</v>
      </c>
      <c r="J8" s="294">
        <v>1222.9430067363546</v>
      </c>
      <c r="K8" s="294">
        <v>1317.7940610301903</v>
      </c>
      <c r="L8" s="294">
        <v>1488</v>
      </c>
    </row>
    <row r="9" spans="1:12" s="16" customFormat="1" ht="22.5" customHeight="1">
      <c r="A9" s="328">
        <v>1.03</v>
      </c>
      <c r="B9" s="328" t="s">
        <v>67</v>
      </c>
      <c r="C9" s="294">
        <v>736.00308898936498</v>
      </c>
      <c r="D9" s="294">
        <v>910.23389659034774</v>
      </c>
      <c r="E9" s="294">
        <v>1071.5037493696761</v>
      </c>
      <c r="F9" s="294">
        <v>1314.0593416210063</v>
      </c>
      <c r="G9" s="294">
        <v>1614.1846906192839</v>
      </c>
      <c r="H9" s="294">
        <v>1549.2298986687638</v>
      </c>
      <c r="I9" s="294">
        <v>1879.624191930227</v>
      </c>
      <c r="J9" s="294">
        <v>2018.7352097255682</v>
      </c>
      <c r="K9" s="294">
        <v>2537.406066702546</v>
      </c>
      <c r="L9" s="294">
        <v>2927.4190804163327</v>
      </c>
    </row>
    <row r="10" spans="1:12" s="16" customFormat="1" ht="24" customHeight="1">
      <c r="A10" s="328">
        <v>1.04</v>
      </c>
      <c r="B10" s="328" t="s">
        <v>68</v>
      </c>
      <c r="C10" s="294">
        <v>448.25152805618654</v>
      </c>
      <c r="D10" s="294">
        <v>499.75028151615567</v>
      </c>
      <c r="E10" s="294">
        <v>762.00737906552672</v>
      </c>
      <c r="F10" s="294">
        <v>874.39698670710482</v>
      </c>
      <c r="G10" s="294">
        <v>1000.8457828187629</v>
      </c>
      <c r="H10" s="294">
        <v>951.85106794939759</v>
      </c>
      <c r="I10" s="294">
        <v>1101.9704833697674</v>
      </c>
      <c r="J10" s="294">
        <v>1248.7390730194306</v>
      </c>
      <c r="K10" s="294">
        <v>1279</v>
      </c>
      <c r="L10" s="294">
        <v>1415</v>
      </c>
    </row>
    <row r="11" spans="1:12" s="9" customFormat="1" ht="24" customHeight="1">
      <c r="A11" s="325">
        <v>2</v>
      </c>
      <c r="B11" s="326" t="s">
        <v>26</v>
      </c>
      <c r="C11" s="327">
        <v>3704.3144819778067</v>
      </c>
      <c r="D11" s="327">
        <v>4513.4517737775932</v>
      </c>
      <c r="E11" s="327">
        <v>5854.5165704319861</v>
      </c>
      <c r="F11" s="327">
        <v>6775.7119140660725</v>
      </c>
      <c r="G11" s="327">
        <v>8116.9479654436964</v>
      </c>
      <c r="H11" s="327">
        <v>10528.11345978944</v>
      </c>
      <c r="I11" s="327">
        <v>14789.109592684053</v>
      </c>
      <c r="J11" s="327">
        <v>17671.424134330999</v>
      </c>
      <c r="K11" s="327">
        <v>20973.750851825225</v>
      </c>
      <c r="L11" s="327">
        <v>25144.000000000007</v>
      </c>
    </row>
    <row r="12" spans="1:12" ht="21" customHeight="1">
      <c r="A12" s="328">
        <v>2.0099999999999998</v>
      </c>
      <c r="B12" s="328" t="s">
        <v>8</v>
      </c>
      <c r="C12" s="294">
        <v>497.44519969572951</v>
      </c>
      <c r="D12" s="294">
        <v>601.61411156516158</v>
      </c>
      <c r="E12" s="294">
        <v>693.22622251940095</v>
      </c>
      <c r="F12" s="294">
        <v>740.03046551895454</v>
      </c>
      <c r="G12" s="294">
        <v>835.19022576000009</v>
      </c>
      <c r="H12" s="294">
        <v>943.60053210984006</v>
      </c>
      <c r="I12" s="294">
        <v>1311.6460703276625</v>
      </c>
      <c r="J12" s="294">
        <v>1061.6953505183565</v>
      </c>
      <c r="K12" s="294">
        <v>846.99999999999909</v>
      </c>
      <c r="L12" s="294">
        <v>663.00000000000455</v>
      </c>
    </row>
    <row r="13" spans="1:12" ht="21.75" customHeight="1">
      <c r="A13" s="328">
        <v>2.02</v>
      </c>
      <c r="B13" s="328" t="s">
        <v>9</v>
      </c>
      <c r="C13" s="294">
        <v>1823.4832603298671</v>
      </c>
      <c r="D13" s="294">
        <v>1990.450073870963</v>
      </c>
      <c r="E13" s="294">
        <v>2276.709126187669</v>
      </c>
      <c r="F13" s="294">
        <v>2478.422063526963</v>
      </c>
      <c r="G13" s="294">
        <v>2941.4726095071396</v>
      </c>
      <c r="H13" s="294">
        <v>3842.4603771622237</v>
      </c>
      <c r="I13" s="294">
        <v>4263.2913953022344</v>
      </c>
      <c r="J13" s="294">
        <v>4800.4300000000012</v>
      </c>
      <c r="K13" s="294">
        <v>5341.7983363981302</v>
      </c>
      <c r="L13" s="294">
        <v>6196.0000000000055</v>
      </c>
    </row>
    <row r="14" spans="1:12" ht="18.75" customHeight="1">
      <c r="A14" s="328">
        <v>2.0299999999999998</v>
      </c>
      <c r="B14" s="328" t="s">
        <v>56</v>
      </c>
      <c r="C14" s="294">
        <v>142.71911509884251</v>
      </c>
      <c r="D14" s="294">
        <v>129.96883236546432</v>
      </c>
      <c r="E14" s="294">
        <v>155.21331974316601</v>
      </c>
      <c r="F14" s="294">
        <v>166.86113232478905</v>
      </c>
      <c r="G14" s="294">
        <v>265.99253951600002</v>
      </c>
      <c r="H14" s="294">
        <v>279.69647515186438</v>
      </c>
      <c r="I14" s="294">
        <v>332.44038251312031</v>
      </c>
      <c r="J14" s="294">
        <v>393.37132469949665</v>
      </c>
      <c r="K14" s="294">
        <v>442.95251542717682</v>
      </c>
      <c r="L14" s="294">
        <v>503.99999999999898</v>
      </c>
    </row>
    <row r="15" spans="1:12" ht="20.25" customHeight="1">
      <c r="A15" s="328">
        <v>2.04</v>
      </c>
      <c r="B15" s="328" t="s">
        <v>57</v>
      </c>
      <c r="C15" s="294">
        <v>224.3613600308218</v>
      </c>
      <c r="D15" s="294">
        <v>226.96636816948859</v>
      </c>
      <c r="E15" s="294">
        <v>228.88780012856219</v>
      </c>
      <c r="F15" s="294">
        <v>246.39794840645183</v>
      </c>
      <c r="G15" s="294">
        <v>368.30223197999999</v>
      </c>
      <c r="H15" s="294">
        <v>467.42226993585837</v>
      </c>
      <c r="I15" s="294">
        <v>511.30824116147375</v>
      </c>
      <c r="J15" s="294">
        <v>568.18089513046584</v>
      </c>
      <c r="K15" s="294">
        <v>575.99999999999989</v>
      </c>
      <c r="L15" s="294">
        <v>799.00000000000011</v>
      </c>
    </row>
    <row r="16" spans="1:12" s="9" customFormat="1" ht="21" customHeight="1">
      <c r="A16" s="328">
        <v>2.0499999999999998</v>
      </c>
      <c r="B16" s="328" t="s">
        <v>24</v>
      </c>
      <c r="C16" s="294">
        <v>1016.3055468225463</v>
      </c>
      <c r="D16" s="294">
        <v>1564.4523878065152</v>
      </c>
      <c r="E16" s="294">
        <v>2500.4801018531884</v>
      </c>
      <c r="F16" s="294">
        <v>3144.0003042889139</v>
      </c>
      <c r="G16" s="294">
        <v>3705.9903586805563</v>
      </c>
      <c r="H16" s="294">
        <v>4994.9338054296531</v>
      </c>
      <c r="I16" s="294">
        <v>8370.423503379563</v>
      </c>
      <c r="J16" s="294">
        <v>10847.746563982677</v>
      </c>
      <c r="K16" s="294">
        <v>13765.99999999992</v>
      </c>
      <c r="L16" s="294">
        <v>16982</v>
      </c>
    </row>
    <row r="17" spans="1:12" s="9" customFormat="1" ht="21" customHeight="1">
      <c r="A17" s="325">
        <v>3</v>
      </c>
      <c r="B17" s="326" t="s">
        <v>27</v>
      </c>
      <c r="C17" s="327">
        <v>8690.3761134358065</v>
      </c>
      <c r="D17" s="327">
        <v>10921.617495107923</v>
      </c>
      <c r="E17" s="327">
        <v>13934.634709386777</v>
      </c>
      <c r="F17" s="327">
        <v>17543.497482818304</v>
      </c>
      <c r="G17" s="327">
        <v>22183.618293588377</v>
      </c>
      <c r="H17" s="327">
        <v>27422.719671614293</v>
      </c>
      <c r="I17" s="327">
        <v>35837.272805980334</v>
      </c>
      <c r="J17" s="327">
        <v>44963.802224312451</v>
      </c>
      <c r="K17" s="327">
        <v>56248.116132293719</v>
      </c>
      <c r="L17" s="327">
        <v>69799.682882747715</v>
      </c>
    </row>
    <row r="18" spans="1:12" ht="34.5">
      <c r="A18" s="331">
        <v>3.01</v>
      </c>
      <c r="B18" s="332" t="s">
        <v>58</v>
      </c>
      <c r="C18" s="294">
        <v>1140.6992353102196</v>
      </c>
      <c r="D18" s="294">
        <v>1334.9100563948696</v>
      </c>
      <c r="E18" s="294">
        <v>1710.2913756892185</v>
      </c>
      <c r="F18" s="294">
        <v>2108.9320216243109</v>
      </c>
      <c r="G18" s="294">
        <v>2701.0210230492626</v>
      </c>
      <c r="H18" s="294">
        <v>3282.32411646739</v>
      </c>
      <c r="I18" s="294">
        <v>4059.9318227928866</v>
      </c>
      <c r="J18" s="294">
        <v>5221.9289933957443</v>
      </c>
      <c r="K18" s="294">
        <v>6084.930752834247</v>
      </c>
      <c r="L18" s="294">
        <v>8251.0000000000055</v>
      </c>
    </row>
    <row r="19" spans="1:12" ht="22.5" customHeight="1">
      <c r="A19" s="331">
        <v>3.02</v>
      </c>
      <c r="B19" s="332" t="s">
        <v>59</v>
      </c>
      <c r="C19" s="294">
        <v>894.08203413493095</v>
      </c>
      <c r="D19" s="294">
        <v>1209.9018783635354</v>
      </c>
      <c r="E19" s="294">
        <v>1715.6192627299465</v>
      </c>
      <c r="F19" s="294">
        <v>2195.5552793974812</v>
      </c>
      <c r="G19" s="294">
        <v>2592.7517740984867</v>
      </c>
      <c r="H19" s="294">
        <v>3007.434258090304</v>
      </c>
      <c r="I19" s="294">
        <v>3517.4184765712525</v>
      </c>
      <c r="J19" s="294">
        <v>5256.1941281046293</v>
      </c>
      <c r="K19" s="294">
        <v>6099.1102969297926</v>
      </c>
      <c r="L19" s="294">
        <v>7598.9999999999982</v>
      </c>
    </row>
    <row r="20" spans="1:12" ht="22.5" customHeight="1">
      <c r="A20" s="331">
        <v>3.03</v>
      </c>
      <c r="B20" s="332" t="s">
        <v>60</v>
      </c>
      <c r="C20" s="294">
        <v>2357.2216847258742</v>
      </c>
      <c r="D20" s="294">
        <v>2848.7579081732324</v>
      </c>
      <c r="E20" s="294">
        <v>3262.4582229018879</v>
      </c>
      <c r="F20" s="294">
        <v>3757.7169599604058</v>
      </c>
      <c r="G20" s="294">
        <v>4578.4487588046486</v>
      </c>
      <c r="H20" s="294">
        <v>5996.8521842823284</v>
      </c>
      <c r="I20" s="294">
        <v>8040.6972082786124</v>
      </c>
      <c r="J20" s="294">
        <v>10149.017122830595</v>
      </c>
      <c r="K20" s="294">
        <v>13351.181388904421</v>
      </c>
      <c r="L20" s="294">
        <v>17034.000000000004</v>
      </c>
    </row>
    <row r="21" spans="1:12" ht="21" customHeight="1">
      <c r="A21" s="331">
        <v>3.04</v>
      </c>
      <c r="B21" s="332" t="s">
        <v>61</v>
      </c>
      <c r="C21" s="294">
        <v>483.03722895626902</v>
      </c>
      <c r="D21" s="294">
        <v>511.39006518431506</v>
      </c>
      <c r="E21" s="294">
        <v>621.5000170694758</v>
      </c>
      <c r="F21" s="294">
        <v>656.54133384602164</v>
      </c>
      <c r="G21" s="294">
        <v>831.09811169498391</v>
      </c>
      <c r="H21" s="294">
        <v>988.91533212474417</v>
      </c>
      <c r="I21" s="294">
        <v>1590.210792515431</v>
      </c>
      <c r="J21" s="294">
        <v>1571.5470388886117</v>
      </c>
      <c r="K21" s="294">
        <v>2441</v>
      </c>
      <c r="L21" s="294">
        <v>3112</v>
      </c>
    </row>
    <row r="22" spans="1:12" ht="21" customHeight="1">
      <c r="A22" s="331">
        <v>3.05</v>
      </c>
      <c r="B22" s="333" t="s">
        <v>92</v>
      </c>
      <c r="C22" s="294">
        <v>472.85610000000003</v>
      </c>
      <c r="D22" s="294">
        <v>738.89503776796414</v>
      </c>
      <c r="E22" s="294">
        <v>1088.6849002244226</v>
      </c>
      <c r="F22" s="294">
        <v>1547.2447221114082</v>
      </c>
      <c r="G22" s="294">
        <v>2239.9398246633409</v>
      </c>
      <c r="H22" s="294">
        <v>2465.9497529718724</v>
      </c>
      <c r="I22" s="294">
        <v>3451.8091022603558</v>
      </c>
      <c r="J22" s="294">
        <v>5884.8106845873035</v>
      </c>
      <c r="K22" s="294">
        <v>9115.2371951923651</v>
      </c>
      <c r="L22" s="294">
        <v>9901.9999999999964</v>
      </c>
    </row>
    <row r="23" spans="1:12" ht="35.25" customHeight="1">
      <c r="A23" s="334">
        <v>3.06</v>
      </c>
      <c r="B23" s="333" t="s">
        <v>93</v>
      </c>
      <c r="C23" s="294">
        <v>913.92707483695062</v>
      </c>
      <c r="D23" s="294">
        <v>1017.643996087937</v>
      </c>
      <c r="E23" s="294">
        <v>1185.1479306478539</v>
      </c>
      <c r="F23" s="294">
        <v>1462.167013819289</v>
      </c>
      <c r="G23" s="294">
        <v>1944.8306617025805</v>
      </c>
      <c r="H23" s="294">
        <v>2590.6174374947914</v>
      </c>
      <c r="I23" s="294">
        <v>3501.7152352904077</v>
      </c>
      <c r="J23" s="294">
        <v>3485.0460420861359</v>
      </c>
      <c r="K23" s="294">
        <v>3894</v>
      </c>
      <c r="L23" s="294">
        <v>5136</v>
      </c>
    </row>
    <row r="24" spans="1:12" ht="34.5">
      <c r="A24" s="334">
        <v>3.07</v>
      </c>
      <c r="B24" s="333" t="s">
        <v>62</v>
      </c>
      <c r="C24" s="294">
        <v>862.13806675830995</v>
      </c>
      <c r="D24" s="294">
        <v>1289.4461006720501</v>
      </c>
      <c r="E24" s="294">
        <v>1799.0260278000001</v>
      </c>
      <c r="F24" s="294">
        <v>2478.6946579999999</v>
      </c>
      <c r="G24" s="294">
        <v>3023.5869011432442</v>
      </c>
      <c r="H24" s="294">
        <v>3896.7987981934129</v>
      </c>
      <c r="I24" s="294">
        <v>4951.8648664018756</v>
      </c>
      <c r="J24" s="294">
        <v>5305.2859527172895</v>
      </c>
      <c r="K24" s="294">
        <v>5843.4056774019264</v>
      </c>
      <c r="L24" s="294">
        <v>7348.0000000000009</v>
      </c>
    </row>
    <row r="25" spans="1:12" ht="22.5" customHeight="1">
      <c r="A25" s="331">
        <v>3.08</v>
      </c>
      <c r="B25" s="333" t="s">
        <v>7</v>
      </c>
      <c r="C25" s="294">
        <v>654.95995300000004</v>
      </c>
      <c r="D25" s="294">
        <v>855.90166658040016</v>
      </c>
      <c r="E25" s="294">
        <v>1131.8424571574933</v>
      </c>
      <c r="F25" s="294">
        <v>1505.6462935113166</v>
      </c>
      <c r="G25" s="294">
        <v>1876.8533126956215</v>
      </c>
      <c r="H25" s="294">
        <v>2306.6377064764174</v>
      </c>
      <c r="I25" s="294">
        <v>3101.089865341025</v>
      </c>
      <c r="J25" s="294">
        <v>3247.7042587429219</v>
      </c>
      <c r="K25" s="294">
        <v>3883</v>
      </c>
      <c r="L25" s="294">
        <v>4889</v>
      </c>
    </row>
    <row r="26" spans="1:12" ht="21" customHeight="1">
      <c r="A26" s="331">
        <v>3.09</v>
      </c>
      <c r="B26" s="333" t="s">
        <v>63</v>
      </c>
      <c r="C26" s="294">
        <v>249.83920972583735</v>
      </c>
      <c r="D26" s="294">
        <v>308.01599573628386</v>
      </c>
      <c r="E26" s="294">
        <v>380.8803199999669</v>
      </c>
      <c r="F26" s="294">
        <v>513.15336004387154</v>
      </c>
      <c r="G26" s="294">
        <v>673.58471741620883</v>
      </c>
      <c r="H26" s="294">
        <v>728.48187188562986</v>
      </c>
      <c r="I26" s="294">
        <v>921.36963935772337</v>
      </c>
      <c r="J26" s="294">
        <v>955.77935574824971</v>
      </c>
      <c r="K26" s="294">
        <v>1090.7621738200701</v>
      </c>
      <c r="L26" s="294">
        <v>1459</v>
      </c>
    </row>
    <row r="27" spans="1:12" ht="34.5">
      <c r="A27" s="334">
        <v>3.1</v>
      </c>
      <c r="B27" s="319" t="s">
        <v>94</v>
      </c>
      <c r="C27" s="294">
        <v>661.61552598741434</v>
      </c>
      <c r="D27" s="294">
        <v>806.75479014733469</v>
      </c>
      <c r="E27" s="294">
        <v>1039.1841951665117</v>
      </c>
      <c r="F27" s="294">
        <v>1317.8458405041961</v>
      </c>
      <c r="G27" s="294">
        <v>1721.5032083199999</v>
      </c>
      <c r="H27" s="294">
        <v>2158.7082136274053</v>
      </c>
      <c r="I27" s="294">
        <v>2701.1657971707632</v>
      </c>
      <c r="J27" s="294">
        <v>3886.4886472109647</v>
      </c>
      <c r="K27" s="294">
        <v>4445.4886472109001</v>
      </c>
      <c r="L27" s="294">
        <v>5069.6828827477093</v>
      </c>
    </row>
    <row r="28" spans="1:12" ht="34.5">
      <c r="A28" s="331"/>
      <c r="B28" s="301" t="s">
        <v>170</v>
      </c>
      <c r="C28" s="294">
        <v>406.58292126381895</v>
      </c>
      <c r="D28" s="294">
        <v>502.59562300000005</v>
      </c>
      <c r="E28" s="294">
        <v>689.44125499999996</v>
      </c>
      <c r="F28" s="294">
        <v>1192.034541</v>
      </c>
      <c r="G28" s="294">
        <v>1511.64487302</v>
      </c>
      <c r="H28" s="294">
        <v>1457.6658883311627</v>
      </c>
      <c r="I28" s="294">
        <v>2316.7151573564834</v>
      </c>
      <c r="J28" s="294">
        <v>2918.9479852955483</v>
      </c>
      <c r="K28" s="294">
        <v>4353.6719188658808</v>
      </c>
      <c r="L28" s="294">
        <v>4864.8474219994687</v>
      </c>
    </row>
    <row r="29" spans="1:12" s="9" customFormat="1" ht="25.5" customHeight="1">
      <c r="A29" s="335">
        <v>4</v>
      </c>
      <c r="B29" s="290" t="s">
        <v>187</v>
      </c>
      <c r="C29" s="314">
        <v>17403.141502003684</v>
      </c>
      <c r="D29" s="314">
        <v>21252.275248321112</v>
      </c>
      <c r="E29" s="314">
        <v>27974.661331635703</v>
      </c>
      <c r="F29" s="314">
        <v>34470.007122128227</v>
      </c>
      <c r="G29" s="314">
        <v>41698.545179587352</v>
      </c>
      <c r="H29" s="314">
        <v>50647.924979269097</v>
      </c>
      <c r="I29" s="314">
        <v>64977.827227416237</v>
      </c>
      <c r="J29" s="314">
        <v>79948.251280473458</v>
      </c>
      <c r="K29" s="314">
        <v>96146.395192985801</v>
      </c>
      <c r="L29" s="314">
        <v>116112.25454116458</v>
      </c>
    </row>
    <row r="30" spans="1:12" ht="21" customHeight="1">
      <c r="A30" s="336"/>
      <c r="B30" s="337" t="s">
        <v>69</v>
      </c>
      <c r="C30" s="294">
        <v>1302.3196518435138</v>
      </c>
      <c r="D30" s="294">
        <v>1902.1729075737665</v>
      </c>
      <c r="E30" s="294">
        <v>2203.9366319999995</v>
      </c>
      <c r="F30" s="294">
        <v>2127.5848309999992</v>
      </c>
      <c r="G30" s="294">
        <v>4166.0448730200005</v>
      </c>
      <c r="H30" s="294">
        <v>5422.1458883311625</v>
      </c>
      <c r="I30" s="294">
        <v>4688.6682157840005</v>
      </c>
      <c r="J30" s="294">
        <v>6026.2223430321992</v>
      </c>
      <c r="K30" s="294">
        <v>9404</v>
      </c>
      <c r="L30" s="294">
        <v>16425.608013537443</v>
      </c>
    </row>
    <row r="31" spans="1:12" ht="8.25" customHeight="1">
      <c r="A31" s="295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spans="1:12" ht="37.5" customHeight="1">
      <c r="A32" s="338">
        <v>5</v>
      </c>
      <c r="B32" s="339" t="s">
        <v>188</v>
      </c>
      <c r="C32" s="340">
        <v>18705.461153847198</v>
      </c>
      <c r="D32" s="340">
        <v>23154.448155894879</v>
      </c>
      <c r="E32" s="340">
        <v>30178.597963635704</v>
      </c>
      <c r="F32" s="340">
        <v>36597.591953128227</v>
      </c>
      <c r="G32" s="340">
        <v>45864.590052607353</v>
      </c>
      <c r="H32" s="340">
        <v>56070.070867600261</v>
      </c>
      <c r="I32" s="340">
        <v>69666.495443200241</v>
      </c>
      <c r="J32" s="340">
        <v>85974.473623505663</v>
      </c>
      <c r="K32" s="340">
        <v>105550.3951929858</v>
      </c>
      <c r="L32" s="340">
        <v>132537.86255470203</v>
      </c>
    </row>
    <row r="33" spans="1:12" ht="3.75" customHeight="1">
      <c r="A33" s="55"/>
      <c r="B33" s="56"/>
      <c r="C33" s="57"/>
      <c r="D33" s="57"/>
      <c r="E33" s="57"/>
      <c r="F33" s="57"/>
      <c r="G33" s="57"/>
      <c r="H33" s="57"/>
      <c r="I33" s="57"/>
      <c r="J33" s="57"/>
      <c r="K33" s="186"/>
      <c r="L33" s="186"/>
    </row>
    <row r="34" spans="1:12" ht="16.5" customHeight="1">
      <c r="A34" s="179" t="s">
        <v>169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</row>
    <row r="35" spans="1:12" ht="13.5" customHeight="1">
      <c r="A35" s="179" t="s">
        <v>198</v>
      </c>
    </row>
    <row r="36" spans="1:12" ht="13.5" customHeight="1">
      <c r="A36" s="179"/>
    </row>
    <row r="37" spans="1:12" ht="37.5" customHeight="1"/>
    <row r="38" spans="1:12" ht="15.75">
      <c r="A38" s="45"/>
      <c r="I38" s="47"/>
      <c r="J38" s="47"/>
    </row>
    <row r="39" spans="1:12" ht="17.25">
      <c r="A39" s="321" t="s">
        <v>275</v>
      </c>
      <c r="B39" s="319"/>
      <c r="C39" s="295"/>
      <c r="D39" s="295"/>
      <c r="E39" s="295"/>
      <c r="F39" s="295"/>
      <c r="G39" s="295"/>
      <c r="H39" s="295"/>
      <c r="I39" s="295"/>
      <c r="J39" s="295"/>
      <c r="K39" s="282"/>
      <c r="L39" s="282"/>
    </row>
    <row r="40" spans="1:12" ht="17.25">
      <c r="A40" s="295"/>
      <c r="B40" s="319"/>
      <c r="C40" s="295"/>
      <c r="D40" s="295"/>
      <c r="E40" s="470"/>
      <c r="F40" s="470"/>
      <c r="G40" s="470"/>
      <c r="H40" s="470"/>
      <c r="I40" s="470"/>
      <c r="J40" s="470"/>
      <c r="K40" s="470"/>
      <c r="L40" s="322"/>
    </row>
    <row r="41" spans="1:12" ht="22.5" customHeight="1">
      <c r="A41" s="323"/>
      <c r="B41" s="323"/>
      <c r="C41" s="324">
        <v>2006</v>
      </c>
      <c r="D41" s="324">
        <v>2007</v>
      </c>
      <c r="E41" s="324">
        <v>2008</v>
      </c>
      <c r="F41" s="324">
        <v>2009</v>
      </c>
      <c r="G41" s="324">
        <v>2010</v>
      </c>
      <c r="H41" s="341">
        <v>2011</v>
      </c>
      <c r="I41" s="342">
        <v>2012</v>
      </c>
      <c r="J41" s="343">
        <v>2013</v>
      </c>
      <c r="K41" s="344">
        <v>2014</v>
      </c>
      <c r="L41" s="344" t="s">
        <v>182</v>
      </c>
    </row>
    <row r="42" spans="1:12" ht="33" customHeight="1">
      <c r="A42" s="345">
        <v>1</v>
      </c>
      <c r="B42" s="346" t="s">
        <v>25</v>
      </c>
      <c r="C42" s="347">
        <v>30.404927662886365</v>
      </c>
      <c r="D42" s="347">
        <v>29.050053387201803</v>
      </c>
      <c r="E42" s="347">
        <v>30.961901842183547</v>
      </c>
      <c r="F42" s="347">
        <v>31.806457895458788</v>
      </c>
      <c r="G42" s="347">
        <v>29.876341154385404</v>
      </c>
      <c r="H42" s="347">
        <v>27.165525811162212</v>
      </c>
      <c r="I42" s="347">
        <v>24.768962527160259</v>
      </c>
      <c r="J42" s="347">
        <v>24.41493508455407</v>
      </c>
      <c r="K42" s="347">
        <v>23.16237271943832</v>
      </c>
      <c r="L42" s="347">
        <v>21.519294691274034</v>
      </c>
    </row>
    <row r="43" spans="1:12" ht="17.25" hidden="1">
      <c r="A43" s="328">
        <v>1.01</v>
      </c>
      <c r="B43" s="328" t="s">
        <v>65</v>
      </c>
      <c r="C43" s="313">
        <v>21.79883417622591</v>
      </c>
      <c r="D43" s="313">
        <v>20.744970089134593</v>
      </c>
      <c r="E43" s="313">
        <v>23.002895232770264</v>
      </c>
      <c r="F43" s="313">
        <v>24.442297136637439</v>
      </c>
      <c r="G43" s="313">
        <v>22.59444194131386</v>
      </c>
      <c r="H43" s="313">
        <v>21.027240346147462</v>
      </c>
      <c r="I43" s="313">
        <v>19.275142994457909</v>
      </c>
      <c r="J43" s="313">
        <v>19.689680969280854</v>
      </c>
      <c r="K43" s="313">
        <v>18.871222330885335</v>
      </c>
      <c r="L43" s="313"/>
    </row>
    <row r="44" spans="1:12" ht="17.25" hidden="1">
      <c r="A44" s="328"/>
      <c r="B44" s="329" t="s">
        <v>95</v>
      </c>
      <c r="C44" s="348">
        <v>3.0867310435847242</v>
      </c>
      <c r="D44" s="348">
        <v>2.7335332479569137</v>
      </c>
      <c r="E44" s="348">
        <v>2.5251960328739647</v>
      </c>
      <c r="F44" s="348">
        <v>2.5348551788801998</v>
      </c>
      <c r="G44" s="348">
        <v>3.337244062841783</v>
      </c>
      <c r="H44" s="348">
        <v>3.9403310182832052</v>
      </c>
      <c r="I44" s="348">
        <v>2.8755980351314303</v>
      </c>
      <c r="J44" s="348">
        <v>2.4781761351466178</v>
      </c>
      <c r="K44" s="348">
        <v>2.5055541553738299</v>
      </c>
      <c r="L44" s="348"/>
    </row>
    <row r="45" spans="1:12" ht="17.25" hidden="1">
      <c r="A45" s="328">
        <v>1.02</v>
      </c>
      <c r="B45" s="328" t="s">
        <v>66</v>
      </c>
      <c r="C45" s="313">
        <v>2.5115997205578089</v>
      </c>
      <c r="D45" s="313">
        <v>2.3575794824316811</v>
      </c>
      <c r="E45" s="313">
        <v>2.1678837622154106</v>
      </c>
      <c r="F45" s="313">
        <v>2.1152138771593454</v>
      </c>
      <c r="G45" s="313">
        <v>2.0936935219270354</v>
      </c>
      <c r="H45" s="313">
        <v>1.9819486272376854</v>
      </c>
      <c r="I45" s="313">
        <v>1.7882964814523272</v>
      </c>
      <c r="J45" s="313">
        <v>1.5296682380782054</v>
      </c>
      <c r="K45" s="313">
        <v>1.3706120321881061</v>
      </c>
      <c r="L45" s="313"/>
    </row>
    <row r="46" spans="1:12" ht="17.25" hidden="1">
      <c r="A46" s="328">
        <v>1.03</v>
      </c>
      <c r="B46" s="328" t="s">
        <v>67</v>
      </c>
      <c r="C46" s="313">
        <v>4.229139255717862</v>
      </c>
      <c r="D46" s="313">
        <v>4.2829950485525288</v>
      </c>
      <c r="E46" s="313">
        <v>3.8302653128384607</v>
      </c>
      <c r="F46" s="313">
        <v>3.8121818105962562</v>
      </c>
      <c r="G46" s="313">
        <v>3.8710815537264214</v>
      </c>
      <c r="H46" s="313">
        <v>3.0588220530315611</v>
      </c>
      <c r="I46" s="313">
        <v>2.8927162882066222</v>
      </c>
      <c r="J46" s="313">
        <v>2.5250523649897811</v>
      </c>
      <c r="K46" s="313">
        <v>2.6391068137390326</v>
      </c>
      <c r="L46" s="313"/>
    </row>
    <row r="47" spans="1:12" ht="17.25" hidden="1">
      <c r="A47" s="328">
        <v>1.04</v>
      </c>
      <c r="B47" s="328" t="s">
        <v>68</v>
      </c>
      <c r="C47" s="313">
        <v>2.5756931758819395</v>
      </c>
      <c r="D47" s="313">
        <v>2.3515142528357522</v>
      </c>
      <c r="E47" s="313">
        <v>2.7239199432373304</v>
      </c>
      <c r="F47" s="313">
        <v>2.5366893125640826</v>
      </c>
      <c r="G47" s="313">
        <v>2.4001935283552913</v>
      </c>
      <c r="H47" s="313">
        <v>1.8793485978724767</v>
      </c>
      <c r="I47" s="313">
        <v>1.6959177159201941</v>
      </c>
      <c r="J47" s="313">
        <v>1.5619341924548416</v>
      </c>
      <c r="K47" s="313">
        <v>1.3302630820768486</v>
      </c>
      <c r="L47" s="313"/>
    </row>
    <row r="48" spans="1:12" ht="33" customHeight="1">
      <c r="A48" s="345">
        <v>2</v>
      </c>
      <c r="B48" s="346" t="s">
        <v>26</v>
      </c>
      <c r="C48" s="347">
        <v>20.799392477619179</v>
      </c>
      <c r="D48" s="347">
        <v>20.746856189008966</v>
      </c>
      <c r="E48" s="347">
        <v>20.424559090022182</v>
      </c>
      <c r="F48" s="347">
        <v>18.999786882845886</v>
      </c>
      <c r="G48" s="347">
        <v>18.784800426847255</v>
      </c>
      <c r="H48" s="347">
        <v>20.205343197318808</v>
      </c>
      <c r="I48" s="347">
        <v>21.976684986018277</v>
      </c>
      <c r="J48" s="347">
        <v>21.324992627849984</v>
      </c>
      <c r="K48" s="347">
        <v>20.869389896508689</v>
      </c>
      <c r="L48" s="347">
        <v>20.784098471507466</v>
      </c>
    </row>
    <row r="49" spans="1:12" ht="17.25" hidden="1">
      <c r="A49" s="328">
        <v>2.0099999999999998</v>
      </c>
      <c r="B49" s="328" t="s">
        <v>8</v>
      </c>
      <c r="C49" s="313">
        <v>2.858364391500563</v>
      </c>
      <c r="D49" s="313">
        <v>2.8308221333275267</v>
      </c>
      <c r="E49" s="313">
        <v>2.4780504553792477</v>
      </c>
      <c r="F49" s="313">
        <v>2.1468822530178349</v>
      </c>
      <c r="G49" s="313">
        <v>2.0029241359932382</v>
      </c>
      <c r="H49" s="313">
        <v>1.8630586198665966</v>
      </c>
      <c r="I49" s="313">
        <v>2.018605617170032</v>
      </c>
      <c r="J49" s="313">
        <v>1.3279782027923663</v>
      </c>
      <c r="K49" s="313">
        <v>0.88094826467481591</v>
      </c>
      <c r="L49" s="313"/>
    </row>
    <row r="50" spans="1:12" ht="17.25" hidden="1">
      <c r="A50" s="328"/>
      <c r="B50" s="329" t="s">
        <v>88</v>
      </c>
      <c r="C50" s="348" t="e">
        <v>#REF!</v>
      </c>
      <c r="D50" s="348" t="e">
        <v>#REF!</v>
      </c>
      <c r="E50" s="348" t="e">
        <v>#REF!</v>
      </c>
      <c r="F50" s="348" t="e">
        <v>#REF!</v>
      </c>
      <c r="G50" s="348" t="e">
        <v>#REF!</v>
      </c>
      <c r="H50" s="348" t="e">
        <v>#REF!</v>
      </c>
      <c r="I50" s="348" t="e">
        <v>#REF!</v>
      </c>
      <c r="J50" s="348" t="e">
        <v>#REF!</v>
      </c>
      <c r="K50" s="348" t="e">
        <v>#REF!</v>
      </c>
      <c r="L50" s="348"/>
    </row>
    <row r="51" spans="1:12" ht="17.25" hidden="1">
      <c r="A51" s="328">
        <v>2.02</v>
      </c>
      <c r="B51" s="328" t="s">
        <v>9</v>
      </c>
      <c r="C51" s="313">
        <v>10.477897109093339</v>
      </c>
      <c r="D51" s="313">
        <v>9.3658210738081067</v>
      </c>
      <c r="E51" s="313">
        <v>8.1384689494453575</v>
      </c>
      <c r="F51" s="313">
        <v>7.1900828298231634</v>
      </c>
      <c r="G51" s="313">
        <v>7.0541372530835336</v>
      </c>
      <c r="H51" s="313">
        <v>7.5866096759837571</v>
      </c>
      <c r="I51" s="313">
        <v>6.5611479749563166</v>
      </c>
      <c r="J51" s="313">
        <v>6.0044215140606294</v>
      </c>
      <c r="K51" s="313">
        <v>5.5559007965675988</v>
      </c>
      <c r="L51" s="313"/>
    </row>
    <row r="52" spans="1:12" ht="17.25" hidden="1">
      <c r="A52" s="328">
        <v>2.0299999999999998</v>
      </c>
      <c r="B52" s="328" t="s">
        <v>56</v>
      </c>
      <c r="C52" s="313">
        <v>0.8200767377683551</v>
      </c>
      <c r="D52" s="313">
        <v>0.61155255541747988</v>
      </c>
      <c r="E52" s="313">
        <v>0.55483538443284008</v>
      </c>
      <c r="F52" s="313">
        <v>0.48407629198797453</v>
      </c>
      <c r="G52" s="313">
        <v>0.63789405210762873</v>
      </c>
      <c r="H52" s="313">
        <v>0.55223679008833637</v>
      </c>
      <c r="I52" s="313">
        <v>0.51162126635846172</v>
      </c>
      <c r="J52" s="313">
        <v>0.49203243147805231</v>
      </c>
      <c r="K52" s="313">
        <v>0.46070631617345509</v>
      </c>
      <c r="L52" s="313"/>
    </row>
    <row r="53" spans="1:12" ht="17.25" hidden="1">
      <c r="A53" s="328">
        <v>2.04</v>
      </c>
      <c r="B53" s="328" t="s">
        <v>57</v>
      </c>
      <c r="C53" s="313">
        <v>1.2892003435413675</v>
      </c>
      <c r="D53" s="313">
        <v>1.0679626793720287</v>
      </c>
      <c r="E53" s="313">
        <v>0.81819685827517008</v>
      </c>
      <c r="F53" s="313">
        <v>0.71481838554154287</v>
      </c>
      <c r="G53" s="313">
        <v>0.88324959634393818</v>
      </c>
      <c r="H53" s="313">
        <v>0.92288533069653056</v>
      </c>
      <c r="I53" s="313">
        <v>0.78689648912381049</v>
      </c>
      <c r="J53" s="313">
        <v>0.71068583243575989</v>
      </c>
      <c r="K53" s="313">
        <v>0.59908642320270888</v>
      </c>
      <c r="L53" s="313"/>
    </row>
    <row r="54" spans="1:12" ht="17.25" hidden="1">
      <c r="A54" s="328">
        <v>2.0499999999999998</v>
      </c>
      <c r="B54" s="328" t="s">
        <v>24</v>
      </c>
      <c r="C54" s="313">
        <v>5.8397821261496698</v>
      </c>
      <c r="D54" s="313">
        <v>7.3613407012978707</v>
      </c>
      <c r="E54" s="313">
        <v>8.9383748822205433</v>
      </c>
      <c r="F54" s="313">
        <v>9.1209737588670361</v>
      </c>
      <c r="G54" s="313">
        <v>8.8875771150278542</v>
      </c>
      <c r="H54" s="313">
        <v>9.8620699810982373</v>
      </c>
      <c r="I54" s="313">
        <v>12.881968912385872</v>
      </c>
      <c r="J54" s="313">
        <v>13.568460085420439</v>
      </c>
      <c r="K54" s="313">
        <v>14.317749482306327</v>
      </c>
      <c r="L54" s="313"/>
    </row>
    <row r="55" spans="1:12" ht="33" customHeight="1">
      <c r="A55" s="345">
        <v>3</v>
      </c>
      <c r="B55" s="346" t="s">
        <v>27</v>
      </c>
      <c r="C55" s="347">
        <v>48.795679859494456</v>
      </c>
      <c r="D55" s="347">
        <v>50.203090423789234</v>
      </c>
      <c r="E55" s="347">
        <v>48.613539067794271</v>
      </c>
      <c r="F55" s="347">
        <v>49.193755221695326</v>
      </c>
      <c r="G55" s="347">
        <v>51.338858418767344</v>
      </c>
      <c r="H55" s="347">
        <v>52.629130991518977</v>
      </c>
      <c r="I55" s="347">
        <v>53.254352486821467</v>
      </c>
      <c r="J55" s="347">
        <v>54.260072287595953</v>
      </c>
      <c r="K55" s="347">
        <v>55.968237384052998</v>
      </c>
      <c r="L55" s="347">
        <v>57.696606837218511</v>
      </c>
    </row>
    <row r="56" spans="1:12" ht="34.5" hidden="1">
      <c r="A56" s="331">
        <v>3.01</v>
      </c>
      <c r="B56" s="332" t="s">
        <v>58</v>
      </c>
      <c r="C56" s="313">
        <v>6.5545593315947404</v>
      </c>
      <c r="D56" s="313">
        <v>6.2812571397517765</v>
      </c>
      <c r="E56" s="313">
        <v>6.1137161069224506</v>
      </c>
      <c r="F56" s="313">
        <v>6.1181653202226043</v>
      </c>
      <c r="G56" s="313">
        <v>6.4774946258112882</v>
      </c>
      <c r="H56" s="313">
        <v>6.4806684929558145</v>
      </c>
      <c r="I56" s="313">
        <v>6.2481803347832949</v>
      </c>
      <c r="J56" s="313">
        <v>6.531636289424565</v>
      </c>
      <c r="K56" s="313">
        <v>6.3288184030410353</v>
      </c>
      <c r="L56" s="313"/>
    </row>
    <row r="57" spans="1:12" ht="17.25" hidden="1">
      <c r="A57" s="331">
        <v>3.02</v>
      </c>
      <c r="B57" s="332" t="s">
        <v>59</v>
      </c>
      <c r="C57" s="313">
        <v>5.1374749440035998</v>
      </c>
      <c r="D57" s="313">
        <v>5.6930463408105698</v>
      </c>
      <c r="E57" s="313">
        <v>6.132761510109165</v>
      </c>
      <c r="F57" s="313">
        <v>6.3694656970001944</v>
      </c>
      <c r="G57" s="313">
        <v>6.2178470805924277</v>
      </c>
      <c r="H57" s="313">
        <v>5.9379219569632689</v>
      </c>
      <c r="I57" s="313">
        <v>5.4132596097136663</v>
      </c>
      <c r="J57" s="313">
        <v>6.5744954316322879</v>
      </c>
      <c r="K57" s="313">
        <v>6.3435662717126418</v>
      </c>
      <c r="L57" s="313"/>
    </row>
    <row r="58" spans="1:12" ht="17.25" hidden="1">
      <c r="A58" s="331">
        <v>3.03</v>
      </c>
      <c r="B58" s="332" t="s">
        <v>60</v>
      </c>
      <c r="C58" s="313">
        <v>13.544805599922743</v>
      </c>
      <c r="D58" s="313">
        <v>13.404484342909489</v>
      </c>
      <c r="E58" s="313">
        <v>11.662190237893862</v>
      </c>
      <c r="F58" s="313">
        <v>10.901410454157165</v>
      </c>
      <c r="G58" s="313">
        <v>10.979876489901935</v>
      </c>
      <c r="H58" s="313">
        <v>11.840272206091214</v>
      </c>
      <c r="I58" s="313">
        <v>12.374524589960409</v>
      </c>
      <c r="J58" s="313">
        <v>12.694482944005792</v>
      </c>
      <c r="K58" s="313">
        <v>13.886304694113413</v>
      </c>
      <c r="L58" s="313"/>
    </row>
    <row r="59" spans="1:12" ht="17.25" hidden="1">
      <c r="A59" s="331">
        <v>3.04</v>
      </c>
      <c r="B59" s="332" t="s">
        <v>61</v>
      </c>
      <c r="C59" s="313">
        <v>2.775574909280921</v>
      </c>
      <c r="D59" s="313">
        <v>2.4062838411840817</v>
      </c>
      <c r="E59" s="313">
        <v>2.2216534087818971</v>
      </c>
      <c r="F59" s="313">
        <v>1.9046742042143385</v>
      </c>
      <c r="G59" s="313">
        <v>1.9931105704422285</v>
      </c>
      <c r="H59" s="313">
        <v>1.9525288203406574</v>
      </c>
      <c r="I59" s="313">
        <v>2.4473129686990669</v>
      </c>
      <c r="J59" s="313">
        <v>1.9657053327849912</v>
      </c>
      <c r="K59" s="313">
        <v>2.5388367344406468</v>
      </c>
      <c r="L59" s="313"/>
    </row>
    <row r="60" spans="1:12" ht="17.25" hidden="1">
      <c r="A60" s="331">
        <v>3.05</v>
      </c>
      <c r="B60" s="333" t="s">
        <v>92</v>
      </c>
      <c r="C60" s="313">
        <v>2.7170732361485337</v>
      </c>
      <c r="D60" s="313">
        <v>3.4767808582111011</v>
      </c>
      <c r="E60" s="313">
        <v>3.8916821452035295</v>
      </c>
      <c r="F60" s="313">
        <v>4.4886695747682195</v>
      </c>
      <c r="G60" s="313">
        <v>5.3717457408078984</v>
      </c>
      <c r="H60" s="313">
        <v>4.8688070715260698</v>
      </c>
      <c r="I60" s="313">
        <v>5.3122876672674062</v>
      </c>
      <c r="J60" s="313">
        <v>7.3607747390775122</v>
      </c>
      <c r="K60" s="313">
        <v>9.4805813331807069</v>
      </c>
      <c r="L60" s="313"/>
    </row>
    <row r="61" spans="1:12" ht="34.5" hidden="1">
      <c r="A61" s="331">
        <v>3.06</v>
      </c>
      <c r="B61" s="333" t="s">
        <v>93</v>
      </c>
      <c r="C61" s="313">
        <v>5.2515063141429206</v>
      </c>
      <c r="D61" s="313">
        <v>4.7884002263161394</v>
      </c>
      <c r="E61" s="313">
        <v>4.2365050164435969</v>
      </c>
      <c r="F61" s="313">
        <v>4.2418529495476722</v>
      </c>
      <c r="G61" s="313">
        <v>4.6640252155718649</v>
      </c>
      <c r="H61" s="313">
        <v>5.114952761747233</v>
      </c>
      <c r="I61" s="313">
        <v>5.3890925331109276</v>
      </c>
      <c r="J61" s="313">
        <v>4.3591272933036906</v>
      </c>
      <c r="K61" s="313">
        <v>4.0500738401933143</v>
      </c>
      <c r="L61" s="313"/>
    </row>
    <row r="62" spans="1:12" ht="34.5" hidden="1">
      <c r="A62" s="331">
        <v>3.07</v>
      </c>
      <c r="B62" s="333" t="s">
        <v>62</v>
      </c>
      <c r="C62" s="313">
        <v>4.9539220643528585</v>
      </c>
      <c r="D62" s="313">
        <v>6.0673320178925962</v>
      </c>
      <c r="E62" s="313">
        <v>6.4309126265115344</v>
      </c>
      <c r="F62" s="313">
        <v>7.1908736462337055</v>
      </c>
      <c r="G62" s="313">
        <v>7.2510608898254265</v>
      </c>
      <c r="H62" s="313">
        <v>7.6938962450849218</v>
      </c>
      <c r="I62" s="313">
        <v>7.6208532628689136</v>
      </c>
      <c r="J62" s="313">
        <v>6.6358999324517454</v>
      </c>
      <c r="K62" s="313">
        <v>6.0776128586755611</v>
      </c>
      <c r="L62" s="313"/>
    </row>
    <row r="63" spans="1:12" ht="17.25" hidden="1">
      <c r="A63" s="331">
        <v>3.08</v>
      </c>
      <c r="B63" s="333" t="s">
        <v>7</v>
      </c>
      <c r="C63" s="313">
        <v>3.763458183251525</v>
      </c>
      <c r="D63" s="313">
        <v>4.0273413391256296</v>
      </c>
      <c r="E63" s="313">
        <v>4.0459558875071231</v>
      </c>
      <c r="F63" s="313">
        <v>4.3679895051276567</v>
      </c>
      <c r="G63" s="313">
        <v>4.5010043026978215</v>
      </c>
      <c r="H63" s="313">
        <v>4.5542590489552266</v>
      </c>
      <c r="I63" s="313">
        <v>4.7725354904335351</v>
      </c>
      <c r="J63" s="313">
        <v>4.0622580315726564</v>
      </c>
      <c r="K63" s="313">
        <v>4.0386329536390955</v>
      </c>
      <c r="L63" s="313"/>
    </row>
    <row r="64" spans="1:12" ht="17.25" hidden="1">
      <c r="A64" s="331">
        <v>3.09</v>
      </c>
      <c r="B64" s="333" t="s">
        <v>63</v>
      </c>
      <c r="C64" s="313">
        <v>1.4355983354905923</v>
      </c>
      <c r="D64" s="313">
        <v>1.449331858058899</v>
      </c>
      <c r="E64" s="313">
        <v>1.3615189670562367</v>
      </c>
      <c r="F64" s="313">
        <v>1.4886952538934919</v>
      </c>
      <c r="G64" s="313">
        <v>1.6153674295235319</v>
      </c>
      <c r="H64" s="313">
        <v>1.4383252071704964</v>
      </c>
      <c r="I64" s="313">
        <v>1.4179754520461525</v>
      </c>
      <c r="J64" s="313">
        <v>1.1954975130040011</v>
      </c>
      <c r="K64" s="313">
        <v>1.1344805716643704</v>
      </c>
      <c r="L64" s="313"/>
    </row>
    <row r="65" spans="1:12" ht="34.5" hidden="1">
      <c r="A65" s="331">
        <v>3.1</v>
      </c>
      <c r="B65" s="349" t="s">
        <v>94</v>
      </c>
      <c r="C65" s="313">
        <v>3.8017016980022849</v>
      </c>
      <c r="D65" s="313">
        <v>3.796086681171075</v>
      </c>
      <c r="E65" s="313">
        <v>3.7147337830014395</v>
      </c>
      <c r="F65" s="313">
        <v>3.8231667195049606</v>
      </c>
      <c r="G65" s="313">
        <v>4.1284490883454747</v>
      </c>
      <c r="H65" s="313">
        <v>4.2621849059186427</v>
      </c>
      <c r="I65" s="313">
        <v>4.157057741738484</v>
      </c>
      <c r="J65" s="313">
        <v>4.8612553557631095</v>
      </c>
      <c r="K65" s="313">
        <v>4.6236664809823402</v>
      </c>
      <c r="L65" s="313"/>
    </row>
    <row r="66" spans="1:12" ht="37.5" customHeight="1">
      <c r="A66" s="338">
        <v>4</v>
      </c>
      <c r="B66" s="339" t="s">
        <v>189</v>
      </c>
      <c r="C66" s="312">
        <v>100</v>
      </c>
      <c r="D66" s="312">
        <v>100</v>
      </c>
      <c r="E66" s="312">
        <v>100</v>
      </c>
      <c r="F66" s="312">
        <v>100</v>
      </c>
      <c r="G66" s="312">
        <v>100</v>
      </c>
      <c r="H66" s="312">
        <v>100</v>
      </c>
      <c r="I66" s="312">
        <v>100</v>
      </c>
      <c r="J66" s="312">
        <v>100</v>
      </c>
      <c r="K66" s="312">
        <v>100</v>
      </c>
      <c r="L66" s="312">
        <v>100</v>
      </c>
    </row>
    <row r="67" spans="1:12" hidden="1">
      <c r="A67" s="18"/>
      <c r="B67" s="19" t="s">
        <v>69</v>
      </c>
      <c r="C67" s="180">
        <v>7.4832446296754718</v>
      </c>
      <c r="D67" s="180">
        <v>8.9504435894412495</v>
      </c>
      <c r="E67" s="180">
        <v>7.8783317727161686</v>
      </c>
      <c r="F67" s="180"/>
      <c r="G67" s="180"/>
      <c r="H67" s="180"/>
      <c r="I67" s="180"/>
      <c r="J67" s="180"/>
    </row>
    <row r="68" spans="1:12" ht="37.5" hidden="1" customHeight="1">
      <c r="A68" s="62">
        <v>5</v>
      </c>
      <c r="B68" s="13" t="s">
        <v>146</v>
      </c>
      <c r="C68" s="63"/>
      <c r="D68" s="63"/>
      <c r="E68" s="63"/>
      <c r="F68" s="63"/>
      <c r="G68" s="63"/>
      <c r="H68" s="63"/>
      <c r="I68" s="63"/>
      <c r="J68" s="63"/>
    </row>
    <row r="69" spans="1:12" ht="3.75" customHeight="1">
      <c r="A69" s="55"/>
      <c r="B69" s="56"/>
      <c r="C69" s="57"/>
      <c r="D69" s="57"/>
      <c r="E69" s="57"/>
      <c r="F69" s="57"/>
      <c r="G69" s="57"/>
      <c r="H69" s="57"/>
      <c r="I69" s="57"/>
      <c r="J69" s="57"/>
      <c r="K69" s="186"/>
      <c r="L69" s="186"/>
    </row>
    <row r="70" spans="1:12" ht="15.75" customHeight="1">
      <c r="A70" s="185" t="s">
        <v>156</v>
      </c>
    </row>
    <row r="71" spans="1:12">
      <c r="A71" s="185"/>
    </row>
    <row r="72" spans="1:12">
      <c r="A72" s="58"/>
    </row>
    <row r="75" spans="1:12">
      <c r="F75" s="61"/>
      <c r="G75" s="61"/>
      <c r="H75" s="61"/>
      <c r="I75" s="61"/>
      <c r="J75" s="61"/>
    </row>
    <row r="89" ht="3.75" customHeight="1"/>
  </sheetData>
  <mergeCells count="2">
    <mergeCell ref="E3:K3"/>
    <mergeCell ref="E40:K40"/>
  </mergeCells>
  <printOptions horizontalCentered="1"/>
  <pageMargins left="0.7" right="0.7" top="0.75" bottom="0.75" header="0.3" footer="0.3"/>
  <pageSetup scale="53" orientation="portrait" r:id="rId1"/>
  <headerFooter>
    <oddFooter>&amp;R9</oddFooter>
  </headerFooter>
  <rowBreaks count="1" manualBreakCount="1">
    <brk id="88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view="pageBreakPreview" zoomScale="60" zoomScaleNormal="100" workbookViewId="0">
      <selection activeCell="K9" sqref="K9"/>
    </sheetView>
  </sheetViews>
  <sheetFormatPr defaultColWidth="9.140625" defaultRowHeight="15"/>
  <cols>
    <col min="1" max="1" width="5.7109375" style="16" customWidth="1"/>
    <col min="2" max="2" width="46.42578125" style="46" customWidth="1"/>
    <col min="3" max="4" width="10.85546875" style="16" customWidth="1"/>
    <col min="5" max="5" width="11" style="16" customWidth="1"/>
    <col min="6" max="7" width="10.7109375" style="16" customWidth="1"/>
    <col min="8" max="8" width="10.5703125" style="16" customWidth="1"/>
    <col min="9" max="9" width="10.85546875" style="16" customWidth="1"/>
    <col min="10" max="10" width="10.42578125" style="16" customWidth="1"/>
    <col min="11" max="11" width="11" style="6" customWidth="1"/>
    <col min="12" max="12" width="10.28515625" style="6" customWidth="1"/>
    <col min="13" max="13" width="8" style="6" customWidth="1"/>
    <col min="14" max="14" width="7.7109375" style="6" customWidth="1"/>
    <col min="15" max="15" width="30.28515625" style="6" customWidth="1"/>
    <col min="16" max="17" width="8" style="6" customWidth="1"/>
    <col min="18" max="21" width="9.140625" style="6"/>
    <col min="22" max="22" width="8.7109375" style="6" customWidth="1"/>
    <col min="23" max="23" width="7.28515625" style="6" customWidth="1"/>
    <col min="24" max="16384" width="9.140625" style="6"/>
  </cols>
  <sheetData>
    <row r="1" spans="1:18" ht="9.75" customHeight="1">
      <c r="A1" s="45"/>
      <c r="I1" s="47"/>
      <c r="J1" s="47"/>
    </row>
    <row r="2" spans="1:18" ht="15.75">
      <c r="A2" s="48" t="s">
        <v>276</v>
      </c>
    </row>
    <row r="3" spans="1:18">
      <c r="C3" s="5"/>
      <c r="D3" s="5"/>
      <c r="E3" s="5"/>
      <c r="F3" s="471"/>
      <c r="G3" s="471"/>
      <c r="H3" s="471"/>
      <c r="I3" s="471"/>
      <c r="J3" s="471"/>
      <c r="K3" s="471"/>
      <c r="L3" s="200"/>
    </row>
    <row r="4" spans="1:18" ht="22.5" customHeight="1">
      <c r="A4" s="323"/>
      <c r="B4" s="323"/>
      <c r="C4" s="357">
        <v>2006</v>
      </c>
      <c r="D4" s="357">
        <v>2007</v>
      </c>
      <c r="E4" s="357">
        <v>2008</v>
      </c>
      <c r="F4" s="357">
        <v>2009</v>
      </c>
      <c r="G4" s="357">
        <v>2010</v>
      </c>
      <c r="H4" s="287">
        <v>2011</v>
      </c>
      <c r="I4" s="287">
        <v>2012</v>
      </c>
      <c r="J4" s="287">
        <v>2013</v>
      </c>
      <c r="K4" s="289">
        <v>2014</v>
      </c>
      <c r="L4" s="289" t="s">
        <v>182</v>
      </c>
      <c r="O4" s="17"/>
    </row>
    <row r="5" spans="1:18" s="9" customFormat="1" ht="17.25">
      <c r="A5" s="345">
        <v>1</v>
      </c>
      <c r="B5" s="346" t="s">
        <v>25</v>
      </c>
      <c r="C5" s="358">
        <v>5415.0338278538902</v>
      </c>
      <c r="D5" s="358">
        <v>5322.0220925546382</v>
      </c>
      <c r="E5" s="358">
        <v>5716.0773508717084</v>
      </c>
      <c r="F5" s="358">
        <v>6129.095042970388</v>
      </c>
      <c r="G5" s="358">
        <v>6452.5012299999999</v>
      </c>
      <c r="H5" s="358">
        <v>6507.0967443967984</v>
      </c>
      <c r="I5" s="358">
        <v>6656.8867706170558</v>
      </c>
      <c r="J5" s="358">
        <v>7034.8691744996049</v>
      </c>
      <c r="K5" s="358">
        <v>7361.9542967163352</v>
      </c>
      <c r="L5" s="358">
        <v>7541.9798826160413</v>
      </c>
      <c r="M5" s="188"/>
      <c r="N5" s="188"/>
      <c r="O5" s="20"/>
    </row>
    <row r="6" spans="1:18" s="16" customFormat="1" ht="23.1" customHeight="1">
      <c r="A6" s="328">
        <v>1.01</v>
      </c>
      <c r="B6" s="328" t="s">
        <v>65</v>
      </c>
      <c r="C6" s="359">
        <v>3793.6819574757342</v>
      </c>
      <c r="D6" s="359">
        <v>3742.5960471347789</v>
      </c>
      <c r="E6" s="359">
        <v>4064.4593071883701</v>
      </c>
      <c r="F6" s="359">
        <v>4479.4262706341497</v>
      </c>
      <c r="G6" s="359">
        <v>4703.3999989999993</v>
      </c>
      <c r="H6" s="359">
        <v>4877.6072833807993</v>
      </c>
      <c r="I6" s="359">
        <v>4915.3543529587669</v>
      </c>
      <c r="J6" s="359">
        <v>5204.3935067320263</v>
      </c>
      <c r="K6" s="359">
        <v>5498.9999999999945</v>
      </c>
      <c r="L6" s="359">
        <v>5610.9151284717755</v>
      </c>
      <c r="M6" s="188"/>
      <c r="N6" s="188"/>
      <c r="O6" s="20"/>
    </row>
    <row r="7" spans="1:18" s="16" customFormat="1" ht="23.1" customHeight="1">
      <c r="A7" s="328"/>
      <c r="B7" s="329" t="s">
        <v>95</v>
      </c>
      <c r="C7" s="360">
        <v>537.18817130132459</v>
      </c>
      <c r="D7" s="360">
        <v>493.15620531424054</v>
      </c>
      <c r="E7" s="360">
        <v>509.06044759209732</v>
      </c>
      <c r="F7" s="360">
        <v>534.51346997170219</v>
      </c>
      <c r="G7" s="360">
        <v>676.69405298417496</v>
      </c>
      <c r="H7" s="360">
        <v>771.43122040195954</v>
      </c>
      <c r="I7" s="359">
        <v>698.51489422289512</v>
      </c>
      <c r="J7" s="359">
        <v>716.9934577884103</v>
      </c>
      <c r="K7" s="359">
        <v>748.00000000000034</v>
      </c>
      <c r="L7" s="359">
        <v>737.57442583581587</v>
      </c>
      <c r="M7" s="188"/>
      <c r="N7" s="188"/>
      <c r="O7" s="20"/>
    </row>
    <row r="8" spans="1:18" s="16" customFormat="1" ht="23.1" customHeight="1">
      <c r="A8" s="328">
        <v>1.02</v>
      </c>
      <c r="B8" s="328" t="s">
        <v>66</v>
      </c>
      <c r="C8" s="359">
        <v>437.09725333260457</v>
      </c>
      <c r="D8" s="359">
        <v>457.77915103181823</v>
      </c>
      <c r="E8" s="359">
        <v>481.14404086167349</v>
      </c>
      <c r="F8" s="359">
        <v>502.15328993482967</v>
      </c>
      <c r="G8" s="359">
        <v>525.500001</v>
      </c>
      <c r="H8" s="359">
        <v>552.30050105099997</v>
      </c>
      <c r="I8" s="359">
        <v>581.210442614729</v>
      </c>
      <c r="J8" s="359">
        <v>611.88788529498197</v>
      </c>
      <c r="K8" s="359">
        <v>644.31794321561665</v>
      </c>
      <c r="L8" s="359">
        <v>678.28523635680392</v>
      </c>
      <c r="M8" s="188"/>
      <c r="N8" s="188"/>
      <c r="O8" s="20"/>
    </row>
    <row r="9" spans="1:18" s="16" customFormat="1" ht="23.1" customHeight="1">
      <c r="A9" s="328">
        <v>1.03</v>
      </c>
      <c r="B9" s="328" t="s">
        <v>67</v>
      </c>
      <c r="C9" s="359">
        <v>736.00308898936498</v>
      </c>
      <c r="D9" s="359">
        <v>705.88126916661315</v>
      </c>
      <c r="E9" s="359">
        <v>682.44508318328474</v>
      </c>
      <c r="F9" s="359">
        <v>687.36015399999997</v>
      </c>
      <c r="G9" s="359">
        <v>756.58618000000013</v>
      </c>
      <c r="H9" s="359">
        <v>650.66411480000011</v>
      </c>
      <c r="I9" s="359">
        <v>694.91819049986418</v>
      </c>
      <c r="J9" s="359">
        <v>726.79951780889201</v>
      </c>
      <c r="K9" s="359">
        <v>754.22616514777894</v>
      </c>
      <c r="L9" s="359">
        <v>782.85562337809688</v>
      </c>
      <c r="M9" s="188"/>
      <c r="N9" s="188"/>
      <c r="O9" s="20"/>
    </row>
    <row r="10" spans="1:18" s="16" customFormat="1" ht="23.1" customHeight="1">
      <c r="A10" s="328">
        <v>1.04</v>
      </c>
      <c r="B10" s="328" t="s">
        <v>68</v>
      </c>
      <c r="C10" s="359">
        <v>448.25152805618654</v>
      </c>
      <c r="D10" s="359">
        <v>415.76562522142734</v>
      </c>
      <c r="E10" s="359">
        <v>488.02891963837965</v>
      </c>
      <c r="F10" s="359">
        <v>460.15532840140935</v>
      </c>
      <c r="G10" s="359">
        <v>467.01504999999992</v>
      </c>
      <c r="H10" s="359">
        <v>426.52484516499993</v>
      </c>
      <c r="I10" s="359">
        <v>465.40378454369568</v>
      </c>
      <c r="J10" s="359">
        <v>491.78826466370492</v>
      </c>
      <c r="K10" s="359">
        <v>464.41018835294511</v>
      </c>
      <c r="L10" s="359">
        <v>469.92389440936574</v>
      </c>
      <c r="M10" s="188"/>
      <c r="N10" s="188"/>
      <c r="O10" s="20"/>
    </row>
    <row r="11" spans="1:18" s="9" customFormat="1" ht="23.1" customHeight="1">
      <c r="A11" s="345">
        <v>2</v>
      </c>
      <c r="B11" s="346" t="s">
        <v>26</v>
      </c>
      <c r="C11" s="358">
        <v>3704.3144819778067</v>
      </c>
      <c r="D11" s="358">
        <v>3929.5743425427536</v>
      </c>
      <c r="E11" s="358">
        <v>4521.8658471726521</v>
      </c>
      <c r="F11" s="358">
        <v>4724.7215206786186</v>
      </c>
      <c r="G11" s="358">
        <v>4988.3763974551302</v>
      </c>
      <c r="H11" s="358">
        <v>5784.9476410635525</v>
      </c>
      <c r="I11" s="358">
        <v>6278.9298900824006</v>
      </c>
      <c r="J11" s="358">
        <v>6506.4638902118677</v>
      </c>
      <c r="K11" s="358">
        <v>6484.2803121333491</v>
      </c>
      <c r="L11" s="358">
        <v>6567.9260898389057</v>
      </c>
      <c r="M11" s="188"/>
      <c r="N11" s="188"/>
      <c r="O11" s="20"/>
      <c r="R11" s="12"/>
    </row>
    <row r="12" spans="1:18" ht="23.1" customHeight="1">
      <c r="A12" s="328">
        <v>2.0099999999999998</v>
      </c>
      <c r="B12" s="328" t="s">
        <v>8</v>
      </c>
      <c r="C12" s="359">
        <v>497.44519969572951</v>
      </c>
      <c r="D12" s="359">
        <v>531.5802961133287</v>
      </c>
      <c r="E12" s="359">
        <v>544.44120883450603</v>
      </c>
      <c r="F12" s="359">
        <v>581.19900099999995</v>
      </c>
      <c r="G12" s="359">
        <v>625.61985600000003</v>
      </c>
      <c r="H12" s="359">
        <v>743.42830435443989</v>
      </c>
      <c r="I12" s="359">
        <v>793.29257350635658</v>
      </c>
      <c r="J12" s="359">
        <v>778.00898416443783</v>
      </c>
      <c r="K12" s="359">
        <v>776.40438845183735</v>
      </c>
      <c r="L12" s="359">
        <v>677.34220826144156</v>
      </c>
      <c r="M12" s="188"/>
      <c r="N12" s="188"/>
      <c r="O12" s="20"/>
    </row>
    <row r="13" spans="1:18" ht="23.1" customHeight="1">
      <c r="A13" s="328">
        <v>2.02</v>
      </c>
      <c r="B13" s="328" t="s">
        <v>9</v>
      </c>
      <c r="C13" s="359">
        <v>1823.4832603298671</v>
      </c>
      <c r="D13" s="359">
        <v>1801.3122840461203</v>
      </c>
      <c r="E13" s="359">
        <v>1867.9694015807725</v>
      </c>
      <c r="F13" s="359">
        <v>1843.5798967413004</v>
      </c>
      <c r="G13" s="359">
        <v>1983.7</v>
      </c>
      <c r="H13" s="359">
        <v>2320.9290000000001</v>
      </c>
      <c r="I13" s="359">
        <v>2366.2748786437219</v>
      </c>
      <c r="J13" s="359">
        <v>2354.5534202567119</v>
      </c>
      <c r="K13" s="359">
        <v>2335.2594964412724</v>
      </c>
      <c r="L13" s="359">
        <v>2386.9961119907302</v>
      </c>
      <c r="M13" s="188"/>
      <c r="N13" s="188"/>
      <c r="O13" s="20"/>
    </row>
    <row r="14" spans="1:18" ht="23.1" customHeight="1">
      <c r="A14" s="328">
        <v>2.0299999999999998</v>
      </c>
      <c r="B14" s="328" t="s">
        <v>56</v>
      </c>
      <c r="C14" s="359">
        <v>142.71911509884251</v>
      </c>
      <c r="D14" s="359">
        <v>118.15348396860392</v>
      </c>
      <c r="E14" s="359">
        <v>141.10301794833273</v>
      </c>
      <c r="F14" s="359">
        <v>151.69193847708095</v>
      </c>
      <c r="G14" s="359">
        <v>170.28971799999999</v>
      </c>
      <c r="H14" s="359">
        <v>168.927400256</v>
      </c>
      <c r="I14" s="359">
        <v>187.64763744711928</v>
      </c>
      <c r="J14" s="359">
        <v>218.28964324559553</v>
      </c>
      <c r="K14" s="359">
        <v>218.94451217533219</v>
      </c>
      <c r="L14" s="359">
        <v>196.60440980911835</v>
      </c>
      <c r="M14" s="188"/>
      <c r="N14" s="188"/>
      <c r="O14" s="20"/>
    </row>
    <row r="15" spans="1:18" ht="23.1" customHeight="1">
      <c r="A15" s="328">
        <v>2.04</v>
      </c>
      <c r="B15" s="328" t="s">
        <v>57</v>
      </c>
      <c r="C15" s="359">
        <v>224.3613600308218</v>
      </c>
      <c r="D15" s="359">
        <v>226.96636816948859</v>
      </c>
      <c r="E15" s="359">
        <v>228.88780012856219</v>
      </c>
      <c r="F15" s="359">
        <v>246.39794840645183</v>
      </c>
      <c r="G15" s="359">
        <v>259.36776900000001</v>
      </c>
      <c r="H15" s="359">
        <v>266.96724463170005</v>
      </c>
      <c r="I15" s="359">
        <v>272.92768657104983</v>
      </c>
      <c r="J15" s="359">
        <v>268.58360605669566</v>
      </c>
      <c r="K15" s="359">
        <v>265.67191506490741</v>
      </c>
      <c r="L15" s="359">
        <v>322.70323372757571</v>
      </c>
      <c r="M15" s="188"/>
      <c r="N15" s="188"/>
      <c r="O15" s="20"/>
    </row>
    <row r="16" spans="1:18" s="9" customFormat="1" ht="23.1" customHeight="1">
      <c r="A16" s="328">
        <v>2.0499999999999998</v>
      </c>
      <c r="B16" s="328" t="s">
        <v>24</v>
      </c>
      <c r="C16" s="359">
        <v>1016.3055468225463</v>
      </c>
      <c r="D16" s="359">
        <v>1251.5619102452122</v>
      </c>
      <c r="E16" s="359">
        <v>1739.464418680479</v>
      </c>
      <c r="F16" s="359">
        <v>1901.8527360537855</v>
      </c>
      <c r="G16" s="359">
        <v>1949.39905445513</v>
      </c>
      <c r="H16" s="359">
        <v>2284.6956918214123</v>
      </c>
      <c r="I16" s="359">
        <v>2658.7871139141525</v>
      </c>
      <c r="J16" s="359">
        <v>2887.0282364884265</v>
      </c>
      <c r="K16" s="359">
        <v>2888</v>
      </c>
      <c r="L16" s="359">
        <v>2984.2801260500401</v>
      </c>
      <c r="M16" s="188"/>
      <c r="N16" s="188"/>
      <c r="O16" s="20"/>
    </row>
    <row r="17" spans="1:19" ht="23.1" customHeight="1">
      <c r="A17" s="345">
        <v>3</v>
      </c>
      <c r="B17" s="346" t="s">
        <v>27</v>
      </c>
      <c r="C17" s="358">
        <v>8690.3761134358065</v>
      </c>
      <c r="D17" s="358">
        <v>9358.3495223661885</v>
      </c>
      <c r="E17" s="358">
        <v>10105.970206031943</v>
      </c>
      <c r="F17" s="358">
        <v>10666.89462891631</v>
      </c>
      <c r="G17" s="358">
        <v>11714.246203111526</v>
      </c>
      <c r="H17" s="358">
        <v>12812.716810987617</v>
      </c>
      <c r="I17" s="358">
        <v>14360.821994120632</v>
      </c>
      <c r="J17" s="358">
        <v>15798.062530350076</v>
      </c>
      <c r="K17" s="358">
        <v>16678.560276833632</v>
      </c>
      <c r="L17" s="358">
        <v>17622.516458123428</v>
      </c>
      <c r="M17" s="188"/>
      <c r="N17" s="188"/>
      <c r="O17" s="20"/>
    </row>
    <row r="18" spans="1:19" ht="23.1" customHeight="1">
      <c r="A18" s="331">
        <v>3.01</v>
      </c>
      <c r="B18" s="332" t="s">
        <v>58</v>
      </c>
      <c r="C18" s="359">
        <v>1140.6992353102196</v>
      </c>
      <c r="D18" s="359">
        <v>1202.6216724278104</v>
      </c>
      <c r="E18" s="359">
        <v>1316.9256762063744</v>
      </c>
      <c r="F18" s="359">
        <v>1387.9310089999999</v>
      </c>
      <c r="G18" s="359">
        <v>1573.0945219999999</v>
      </c>
      <c r="H18" s="359">
        <v>1745.7988326113173</v>
      </c>
      <c r="I18" s="359">
        <v>1943.6030693003827</v>
      </c>
      <c r="J18" s="359">
        <v>2224.7053396641977</v>
      </c>
      <c r="K18" s="359">
        <v>2261.0510780613399</v>
      </c>
      <c r="L18" s="359">
        <v>2480.4861346103798</v>
      </c>
      <c r="M18" s="188"/>
      <c r="N18" s="188"/>
      <c r="O18" s="20"/>
    </row>
    <row r="19" spans="1:19" ht="23.1" customHeight="1">
      <c r="A19" s="331">
        <v>3.02</v>
      </c>
      <c r="B19" s="332" t="s">
        <v>59</v>
      </c>
      <c r="C19" s="359">
        <v>894.08203413493095</v>
      </c>
      <c r="D19" s="359">
        <v>916.59233209358729</v>
      </c>
      <c r="E19" s="359">
        <v>999.77812513400113</v>
      </c>
      <c r="F19" s="359">
        <v>962.00084100000004</v>
      </c>
      <c r="G19" s="359">
        <v>987.85721299999989</v>
      </c>
      <c r="H19" s="359">
        <v>1023.2668728240949</v>
      </c>
      <c r="I19" s="359">
        <v>1082</v>
      </c>
      <c r="J19" s="359">
        <v>1347.8</v>
      </c>
      <c r="K19" s="359">
        <v>1331.9124653239789</v>
      </c>
      <c r="L19" s="359">
        <v>1352.27897165788</v>
      </c>
      <c r="M19" s="188"/>
      <c r="N19" s="188"/>
      <c r="O19" s="20"/>
    </row>
    <row r="20" spans="1:19" ht="23.1" customHeight="1">
      <c r="A20" s="331">
        <v>3.03</v>
      </c>
      <c r="B20" s="332" t="s">
        <v>60</v>
      </c>
      <c r="C20" s="359">
        <v>2357.2216847258742</v>
      </c>
      <c r="D20" s="359">
        <v>2573.4037110869308</v>
      </c>
      <c r="E20" s="359">
        <v>2671.9100022865191</v>
      </c>
      <c r="F20" s="359">
        <v>2790.1362986905042</v>
      </c>
      <c r="G20" s="359">
        <v>3014.3079710000002</v>
      </c>
      <c r="H20" s="359">
        <v>3345.8818478100006</v>
      </c>
      <c r="I20" s="359">
        <v>3653.4461548920863</v>
      </c>
      <c r="J20" s="359">
        <v>3634.9999999999973</v>
      </c>
      <c r="K20" s="359">
        <v>3645.6456959568668</v>
      </c>
      <c r="L20" s="359">
        <v>3753.9508991745811</v>
      </c>
      <c r="M20" s="188"/>
      <c r="N20" s="188"/>
      <c r="O20" s="20"/>
    </row>
    <row r="21" spans="1:19" ht="23.1" customHeight="1">
      <c r="A21" s="331">
        <v>3.04</v>
      </c>
      <c r="B21" s="332" t="s">
        <v>61</v>
      </c>
      <c r="C21" s="359">
        <v>483.03722895626902</v>
      </c>
      <c r="D21" s="359">
        <v>502.841755343476</v>
      </c>
      <c r="E21" s="359">
        <v>600.89589763545382</v>
      </c>
      <c r="F21" s="359">
        <v>624.16471600000011</v>
      </c>
      <c r="G21" s="359">
        <v>776.90601500000025</v>
      </c>
      <c r="H21" s="359">
        <v>908.98003755000025</v>
      </c>
      <c r="I21" s="359">
        <v>1286.0402417064558</v>
      </c>
      <c r="J21" s="359">
        <v>1598.6272339054324</v>
      </c>
      <c r="K21" s="359">
        <v>2213.0000000000009</v>
      </c>
      <c r="L21" s="359">
        <v>2510.4936781755614</v>
      </c>
      <c r="M21" s="188"/>
      <c r="N21" s="188"/>
      <c r="O21" s="20"/>
    </row>
    <row r="22" spans="1:19" ht="23.1" customHeight="1">
      <c r="A22" s="331">
        <v>3.05</v>
      </c>
      <c r="B22" s="333" t="s">
        <v>92</v>
      </c>
      <c r="C22" s="359">
        <v>472.85610000000003</v>
      </c>
      <c r="D22" s="359">
        <v>559.76896800603345</v>
      </c>
      <c r="E22" s="359">
        <v>620.12126920962771</v>
      </c>
      <c r="F22" s="359">
        <v>677.93816802119284</v>
      </c>
      <c r="G22" s="359">
        <v>791.49056399999995</v>
      </c>
      <c r="H22" s="359">
        <v>799.40546963999998</v>
      </c>
      <c r="I22" s="359">
        <v>974.73772323445019</v>
      </c>
      <c r="J22" s="359">
        <v>1201</v>
      </c>
      <c r="K22" s="359">
        <v>1475.4850463512425</v>
      </c>
      <c r="L22" s="359">
        <v>1455.2815051667258</v>
      </c>
      <c r="M22" s="188"/>
      <c r="N22" s="188"/>
      <c r="O22" s="20"/>
    </row>
    <row r="23" spans="1:19" ht="39.75" customHeight="1">
      <c r="A23" s="334">
        <v>3.06</v>
      </c>
      <c r="B23" s="333" t="s">
        <v>93</v>
      </c>
      <c r="C23" s="359">
        <v>913.92707483695062</v>
      </c>
      <c r="D23" s="359">
        <v>943.5159662053486</v>
      </c>
      <c r="E23" s="359">
        <v>943.19960929380909</v>
      </c>
      <c r="F23" s="359">
        <v>944.79098694112065</v>
      </c>
      <c r="G23" s="359">
        <v>1076.0488511115263</v>
      </c>
      <c r="H23" s="359">
        <v>1227.139823538203</v>
      </c>
      <c r="I23" s="359">
        <v>1452.024440213421</v>
      </c>
      <c r="J23" s="359">
        <v>1198</v>
      </c>
      <c r="K23" s="359">
        <v>1179.9999999999995</v>
      </c>
      <c r="L23" s="359">
        <v>1270.5091680993401</v>
      </c>
      <c r="M23" s="188"/>
      <c r="N23" s="188"/>
      <c r="O23" s="20"/>
    </row>
    <row r="24" spans="1:19" ht="32.25" customHeight="1">
      <c r="A24" s="331">
        <v>3.07</v>
      </c>
      <c r="B24" s="333" t="s">
        <v>62</v>
      </c>
      <c r="C24" s="359">
        <v>862.13806675830995</v>
      </c>
      <c r="D24" s="359">
        <v>959.55966830199895</v>
      </c>
      <c r="E24" s="359">
        <v>1081.7510171692327</v>
      </c>
      <c r="F24" s="359">
        <v>1208.1798796532601</v>
      </c>
      <c r="G24" s="359">
        <v>1248.961399</v>
      </c>
      <c r="H24" s="359">
        <v>1341.3845425260001</v>
      </c>
      <c r="I24" s="359">
        <v>1397.1861394950818</v>
      </c>
      <c r="J24" s="359">
        <v>1514.4318853664699</v>
      </c>
      <c r="K24" s="359">
        <v>1443.5259911402022</v>
      </c>
      <c r="L24" s="359">
        <v>1583.4298190731338</v>
      </c>
      <c r="M24" s="188"/>
      <c r="N24" s="188"/>
      <c r="O24" s="20"/>
    </row>
    <row r="25" spans="1:19" ht="23.1" customHeight="1">
      <c r="A25" s="331">
        <v>3.08</v>
      </c>
      <c r="B25" s="333" t="s">
        <v>7</v>
      </c>
      <c r="C25" s="359">
        <v>654.95995300000004</v>
      </c>
      <c r="D25" s="359">
        <v>720.45594830000016</v>
      </c>
      <c r="E25" s="359">
        <v>814.29858208688984</v>
      </c>
      <c r="F25" s="359">
        <v>914.89015573904624</v>
      </c>
      <c r="G25" s="359">
        <v>963.21807600000022</v>
      </c>
      <c r="H25" s="359">
        <v>999.82036288800032</v>
      </c>
      <c r="I25" s="359">
        <v>1066.8083272014962</v>
      </c>
      <c r="J25" s="359">
        <v>1140</v>
      </c>
      <c r="K25" s="359">
        <v>1220.94</v>
      </c>
      <c r="L25" s="359">
        <v>1317.1070949117493</v>
      </c>
      <c r="M25" s="188"/>
      <c r="N25" s="188"/>
      <c r="O25" s="20"/>
    </row>
    <row r="26" spans="1:19" ht="23.1" customHeight="1">
      <c r="A26" s="331">
        <v>3.09</v>
      </c>
      <c r="B26" s="333" t="s">
        <v>63</v>
      </c>
      <c r="C26" s="359">
        <v>249.83920972583735</v>
      </c>
      <c r="D26" s="359">
        <v>259.27272368374065</v>
      </c>
      <c r="E26" s="359">
        <v>270.78237328234979</v>
      </c>
      <c r="F26" s="359">
        <v>311.81224933890746</v>
      </c>
      <c r="G26" s="359">
        <v>346.86159199999997</v>
      </c>
      <c r="H26" s="359">
        <v>364.20467159999998</v>
      </c>
      <c r="I26" s="359">
        <v>404.06925723382324</v>
      </c>
      <c r="J26" s="359">
        <v>435.49807141397844</v>
      </c>
      <c r="K26" s="359">
        <v>428.00000000000006</v>
      </c>
      <c r="L26" s="359">
        <v>494.15985121699458</v>
      </c>
      <c r="M26" s="188"/>
      <c r="N26" s="188"/>
      <c r="O26" s="20"/>
    </row>
    <row r="27" spans="1:19" ht="33.75" customHeight="1">
      <c r="A27" s="331">
        <v>3.1</v>
      </c>
      <c r="B27" s="319" t="s">
        <v>94</v>
      </c>
      <c r="C27" s="359">
        <v>661.61552598741434</v>
      </c>
      <c r="D27" s="359">
        <v>720.31677691726304</v>
      </c>
      <c r="E27" s="359">
        <v>786.30765372768735</v>
      </c>
      <c r="F27" s="359">
        <v>845.05032453227989</v>
      </c>
      <c r="G27" s="359">
        <v>935.5</v>
      </c>
      <c r="H27" s="359">
        <v>1056.8343499999999</v>
      </c>
      <c r="I27" s="359">
        <v>1100.9066408434362</v>
      </c>
      <c r="J27" s="359">
        <v>1502.9999999999998</v>
      </c>
      <c r="K27" s="359">
        <v>1479</v>
      </c>
      <c r="L27" s="359">
        <v>1404.8193360370806</v>
      </c>
      <c r="M27" s="188"/>
      <c r="N27" s="188"/>
      <c r="O27" s="20"/>
    </row>
    <row r="28" spans="1:19" ht="37.5" customHeight="1">
      <c r="A28" s="331"/>
      <c r="B28" s="319" t="s">
        <v>170</v>
      </c>
      <c r="C28" s="359">
        <v>406.22784718711802</v>
      </c>
      <c r="D28" s="359">
        <v>449.95089037622898</v>
      </c>
      <c r="E28" s="359">
        <v>522.31527514899255</v>
      </c>
      <c r="F28" s="359">
        <v>738.60776946235069</v>
      </c>
      <c r="G28" s="359">
        <v>796.65148344328804</v>
      </c>
      <c r="H28" s="359">
        <v>903.60189860313403</v>
      </c>
      <c r="I28" s="359">
        <v>1015.252140946089</v>
      </c>
      <c r="J28" s="359">
        <v>1314.6335408268167</v>
      </c>
      <c r="K28" s="359">
        <v>1394</v>
      </c>
      <c r="L28" s="359">
        <v>1409.2905622357903</v>
      </c>
      <c r="M28" s="188"/>
      <c r="N28" s="188"/>
      <c r="O28" s="20"/>
    </row>
    <row r="29" spans="1:19" s="9" customFormat="1" ht="21.75" customHeight="1">
      <c r="A29" s="338">
        <v>4</v>
      </c>
      <c r="B29" s="339" t="s">
        <v>189</v>
      </c>
      <c r="C29" s="340">
        <v>17403.496576080386</v>
      </c>
      <c r="D29" s="340">
        <v>18159.995067087351</v>
      </c>
      <c r="E29" s="340">
        <v>19821.598128927308</v>
      </c>
      <c r="F29" s="340">
        <v>20782.103423102966</v>
      </c>
      <c r="G29" s="340">
        <v>22358.472347123366</v>
      </c>
      <c r="H29" s="340">
        <v>24201.159297844832</v>
      </c>
      <c r="I29" s="340">
        <v>26281.386513874</v>
      </c>
      <c r="J29" s="340">
        <v>28024.762054234732</v>
      </c>
      <c r="K29" s="340">
        <v>29130.794885683317</v>
      </c>
      <c r="L29" s="340">
        <v>30323.131868342585</v>
      </c>
      <c r="M29" s="188"/>
      <c r="N29" s="188"/>
      <c r="O29" s="20"/>
    </row>
    <row r="30" spans="1:19" ht="19.5" customHeight="1">
      <c r="A30" s="336"/>
      <c r="B30" s="337" t="s">
        <v>69</v>
      </c>
      <c r="C30" s="359">
        <v>1302</v>
      </c>
      <c r="D30" s="359">
        <v>1358.5955830189214</v>
      </c>
      <c r="E30" s="359">
        <v>1482.9043491946243</v>
      </c>
      <c r="F30" s="359">
        <v>1554.7622018709376</v>
      </c>
      <c r="G30" s="359">
        <v>1672.6943846424992</v>
      </c>
      <c r="H30" s="359">
        <v>1810.5504987487193</v>
      </c>
      <c r="I30" s="359">
        <v>1966.1776064066437</v>
      </c>
      <c r="J30" s="359">
        <v>2096.6039804187153</v>
      </c>
      <c r="K30" s="359">
        <v>2179.3491196067384</v>
      </c>
      <c r="L30" s="359">
        <v>2268.5508926318234</v>
      </c>
      <c r="M30" s="188"/>
      <c r="N30" s="188"/>
      <c r="O30" s="187"/>
      <c r="P30" s="187"/>
      <c r="Q30" s="187"/>
      <c r="R30" s="187"/>
      <c r="S30" s="187"/>
    </row>
    <row r="31" spans="1:19" ht="39" customHeight="1">
      <c r="A31" s="338">
        <v>5</v>
      </c>
      <c r="B31" s="339" t="s">
        <v>188</v>
      </c>
      <c r="C31" s="340">
        <v>18705.496576080386</v>
      </c>
      <c r="D31" s="340">
        <v>19518.590650106271</v>
      </c>
      <c r="E31" s="340">
        <v>21304.502478121933</v>
      </c>
      <c r="F31" s="340">
        <v>22336.865624973903</v>
      </c>
      <c r="G31" s="340">
        <v>24031.166731765865</v>
      </c>
      <c r="H31" s="340">
        <v>26011.70979659355</v>
      </c>
      <c r="I31" s="340">
        <v>28247.564120280644</v>
      </c>
      <c r="J31" s="340">
        <v>30121.366034653449</v>
      </c>
      <c r="K31" s="340">
        <v>31310.144005290054</v>
      </c>
      <c r="L31" s="340">
        <v>32591.682760974407</v>
      </c>
      <c r="M31" s="188"/>
      <c r="N31" s="188"/>
      <c r="O31" s="20"/>
    </row>
    <row r="32" spans="1:19" ht="3.75" customHeight="1">
      <c r="A32" s="55"/>
      <c r="B32" s="56"/>
      <c r="C32" s="57"/>
      <c r="D32" s="57"/>
      <c r="E32" s="57"/>
      <c r="F32" s="57"/>
      <c r="G32" s="57"/>
      <c r="H32" s="57"/>
      <c r="I32" s="57"/>
      <c r="J32" s="57"/>
      <c r="K32" s="186"/>
      <c r="L32" s="186"/>
    </row>
    <row r="33" spans="1:25" ht="20.25" customHeight="1">
      <c r="A33" s="179" t="s">
        <v>169</v>
      </c>
      <c r="C33" s="196" t="e">
        <v>#VALUE!</v>
      </c>
      <c r="D33" s="205">
        <v>4.3468189722673856E-2</v>
      </c>
      <c r="E33" s="205">
        <v>9.149799081451282E-2</v>
      </c>
      <c r="F33" s="205">
        <v>4.845751023344147E-2</v>
      </c>
      <c r="G33" s="205">
        <v>7.585223169797084E-2</v>
      </c>
      <c r="H33" s="205">
        <v>8.2415601661557369E-2</v>
      </c>
      <c r="I33" s="205">
        <v>8.5955684619390071E-2</v>
      </c>
      <c r="J33" s="205">
        <v>6.6334991094948448E-2</v>
      </c>
      <c r="K33" s="205">
        <v>3.9466270197339837E-2</v>
      </c>
      <c r="L33" s="205">
        <v>4.0930465074444422E-2</v>
      </c>
      <c r="M33" s="196"/>
    </row>
    <row r="34" spans="1:25" ht="13.5" customHeight="1">
      <c r="A34" s="179" t="s">
        <v>201</v>
      </c>
      <c r="C34" s="197"/>
      <c r="D34" s="196">
        <v>4.3468189722673856E-2</v>
      </c>
      <c r="E34" s="196">
        <v>9.149799081451282E-2</v>
      </c>
      <c r="F34" s="196">
        <v>4.845751023344147E-2</v>
      </c>
      <c r="G34" s="196">
        <v>7.585223169797084E-2</v>
      </c>
      <c r="H34" s="196">
        <v>8.2415601661557369E-2</v>
      </c>
      <c r="I34" s="196">
        <v>8.5955684619390071E-2</v>
      </c>
      <c r="J34" s="196">
        <v>6.6334991094948448E-2</v>
      </c>
      <c r="K34" s="196">
        <v>3.9466270197339837E-2</v>
      </c>
      <c r="L34" s="196"/>
    </row>
    <row r="35" spans="1:25" ht="13.5" customHeight="1">
      <c r="A35" s="58"/>
      <c r="C35" s="197"/>
      <c r="D35" s="197"/>
      <c r="E35" s="197"/>
      <c r="F35" s="197"/>
      <c r="G35" s="197"/>
      <c r="H35" s="197"/>
      <c r="I35" s="197"/>
      <c r="J35" s="197"/>
      <c r="K35" s="195"/>
      <c r="L35" s="195"/>
    </row>
    <row r="36" spans="1:25" ht="16.5" customHeight="1">
      <c r="C36" s="197"/>
      <c r="D36" s="198">
        <v>4.3468189722673571</v>
      </c>
      <c r="E36" s="198">
        <v>9.1497990814513059</v>
      </c>
      <c r="F36" s="198">
        <v>4.8457510233441496</v>
      </c>
      <c r="G36" s="198">
        <v>7.5852231697970893</v>
      </c>
      <c r="H36" s="198">
        <v>8.2415601661557361</v>
      </c>
      <c r="I36" s="198">
        <v>8.5955684619390098</v>
      </c>
      <c r="J36" s="198">
        <v>6.6334991094948634</v>
      </c>
      <c r="K36" s="198">
        <v>3.946627019733981</v>
      </c>
      <c r="L36" s="198"/>
    </row>
    <row r="37" spans="1:25" ht="15.75">
      <c r="A37" s="45"/>
      <c r="I37" s="47"/>
      <c r="J37" s="47"/>
    </row>
    <row r="38" spans="1:25" ht="15.75">
      <c r="A38" s="48" t="s">
        <v>277</v>
      </c>
      <c r="N38" s="48" t="s">
        <v>167</v>
      </c>
      <c r="O38" s="46"/>
      <c r="P38" s="16"/>
      <c r="Q38" s="16"/>
      <c r="R38" s="16"/>
      <c r="S38" s="16"/>
      <c r="T38" s="16"/>
      <c r="U38" s="16"/>
      <c r="V38" s="16"/>
      <c r="W38" s="16"/>
    </row>
    <row r="39" spans="1:25">
      <c r="C39" s="5"/>
      <c r="D39" s="5"/>
      <c r="E39" s="5"/>
      <c r="F39" s="471"/>
      <c r="G39" s="471"/>
      <c r="H39" s="471"/>
      <c r="I39" s="471"/>
      <c r="J39" s="471"/>
      <c r="K39" s="471"/>
      <c r="L39" s="200"/>
      <c r="N39" s="16"/>
      <c r="O39" s="46"/>
      <c r="P39" s="5"/>
      <c r="Q39" s="5"/>
      <c r="R39" s="5"/>
      <c r="S39" s="472" t="s">
        <v>163</v>
      </c>
      <c r="T39" s="472"/>
      <c r="U39" s="472"/>
      <c r="V39" s="472"/>
      <c r="W39" s="472"/>
      <c r="X39" s="472"/>
    </row>
    <row r="40" spans="1:25" ht="22.5" customHeight="1">
      <c r="A40" s="49"/>
      <c r="B40" s="49"/>
      <c r="C40" s="202">
        <v>2006</v>
      </c>
      <c r="D40" s="202">
        <v>2007</v>
      </c>
      <c r="E40" s="202">
        <v>2008</v>
      </c>
      <c r="F40" s="202">
        <v>2009</v>
      </c>
      <c r="G40" s="202">
        <v>2010</v>
      </c>
      <c r="H40" s="202">
        <v>2011</v>
      </c>
      <c r="I40" s="178">
        <v>2012</v>
      </c>
      <c r="J40" s="178">
        <v>2013</v>
      </c>
      <c r="K40" s="193">
        <v>2014</v>
      </c>
      <c r="L40" s="193" t="s">
        <v>182</v>
      </c>
      <c r="N40" s="49"/>
      <c r="O40" s="49"/>
      <c r="P40" s="50">
        <v>2006</v>
      </c>
      <c r="Q40" s="50">
        <v>2007</v>
      </c>
      <c r="R40" s="50">
        <v>2008</v>
      </c>
      <c r="S40" s="50">
        <v>2009</v>
      </c>
      <c r="T40" s="50">
        <v>2010</v>
      </c>
      <c r="U40" s="50">
        <v>2011</v>
      </c>
      <c r="V40" s="178">
        <v>2012</v>
      </c>
      <c r="W40" s="192" t="s">
        <v>154</v>
      </c>
      <c r="X40" s="193" t="s">
        <v>155</v>
      </c>
      <c r="Y40" s="6" t="s">
        <v>181</v>
      </c>
    </row>
    <row r="41" spans="1:25" ht="32.25" customHeight="1">
      <c r="A41" s="345">
        <v>1</v>
      </c>
      <c r="B41" s="346" t="s">
        <v>25</v>
      </c>
      <c r="C41" s="361"/>
      <c r="D41" s="362">
        <v>-1.7176575115896355</v>
      </c>
      <c r="E41" s="362">
        <v>7.4042394312557036</v>
      </c>
      <c r="F41" s="362">
        <v>7.2255441406105803</v>
      </c>
      <c r="G41" s="362">
        <v>5.2765732096214464</v>
      </c>
      <c r="H41" s="362">
        <v>0.84611397116771059</v>
      </c>
      <c r="I41" s="362">
        <v>2.3019486585817361</v>
      </c>
      <c r="J41" s="362">
        <v>5.6780656920729484</v>
      </c>
      <c r="K41" s="362">
        <v>4.6494840785720157</v>
      </c>
      <c r="L41" s="362">
        <v>2.4453504958595431</v>
      </c>
      <c r="M41" s="9"/>
      <c r="N41" s="182">
        <v>1</v>
      </c>
      <c r="O41" s="183" t="s">
        <v>25</v>
      </c>
      <c r="P41" s="184"/>
      <c r="Q41" s="184">
        <v>-0.49724280198041126</v>
      </c>
      <c r="R41" s="184">
        <v>2.0188714717213698</v>
      </c>
      <c r="S41" s="184">
        <v>1.9386404001821524</v>
      </c>
      <c r="T41" s="184">
        <v>1.4478584079765653</v>
      </c>
      <c r="U41" s="184">
        <v>0.227186282739368</v>
      </c>
      <c r="V41" s="184">
        <v>0.5758561332245592</v>
      </c>
      <c r="W41" s="184">
        <v>1.3381061895215685</v>
      </c>
      <c r="X41" s="184">
        <v>1.0858907323141709</v>
      </c>
      <c r="Y41" s="184">
        <v>0.57497527277194771</v>
      </c>
    </row>
    <row r="42" spans="1:25" ht="15" hidden="1" customHeight="1">
      <c r="A42" s="328">
        <v>1.01</v>
      </c>
      <c r="B42" s="328" t="s">
        <v>65</v>
      </c>
      <c r="C42" s="363"/>
      <c r="D42" s="364">
        <v>-1.3466049846452393</v>
      </c>
      <c r="E42" s="364">
        <v>8.6000000000000085</v>
      </c>
      <c r="F42" s="364">
        <v>10.209647386846072</v>
      </c>
      <c r="G42" s="364">
        <v>5.000053909451708</v>
      </c>
      <c r="H42" s="364">
        <v>3.7038585792796397</v>
      </c>
      <c r="I42" s="364">
        <v>0.77388496828314146</v>
      </c>
      <c r="J42" s="364">
        <v>5.8803319764580948</v>
      </c>
      <c r="K42" s="364">
        <v>5.6607267088256634</v>
      </c>
      <c r="L42" s="364"/>
      <c r="M42" s="16"/>
      <c r="N42" s="15">
        <v>1.01</v>
      </c>
      <c r="O42" s="15" t="s">
        <v>65</v>
      </c>
      <c r="P42" s="28"/>
      <c r="Q42" s="59" t="e">
        <v>#DIV/0!</v>
      </c>
      <c r="R42" s="59" t="e">
        <v>#DIV/0!</v>
      </c>
      <c r="S42" s="59" t="e">
        <v>#DIV/0!</v>
      </c>
      <c r="T42" s="59" t="e">
        <v>#DIV/0!</v>
      </c>
      <c r="U42" s="59" t="e">
        <v>#DIV/0!</v>
      </c>
      <c r="V42" s="59" t="e">
        <v>#DIV/0!</v>
      </c>
      <c r="W42" s="59" t="e">
        <v>#DIV/0!</v>
      </c>
      <c r="X42" s="59" t="e">
        <v>#DIV/0!</v>
      </c>
    </row>
    <row r="43" spans="1:25" ht="15" hidden="1" customHeight="1">
      <c r="A43" s="328"/>
      <c r="B43" s="329" t="s">
        <v>95</v>
      </c>
      <c r="C43" s="365"/>
      <c r="D43" s="364">
        <v>-8.196748986564188</v>
      </c>
      <c r="E43" s="364">
        <v>3.2249908054431842</v>
      </c>
      <c r="F43" s="364">
        <v>5</v>
      </c>
      <c r="G43" s="364">
        <v>26.599999999999994</v>
      </c>
      <c r="H43" s="364">
        <v>14.000000000000014</v>
      </c>
      <c r="I43" s="364">
        <v>-9.4520838994655776</v>
      </c>
      <c r="J43" s="364">
        <v>2.6454072373177837</v>
      </c>
      <c r="K43" s="364">
        <v>4.3245223334716059</v>
      </c>
      <c r="L43" s="364"/>
      <c r="M43" s="16"/>
      <c r="N43" s="15"/>
      <c r="O43" s="51" t="s">
        <v>95</v>
      </c>
      <c r="P43" s="29"/>
      <c r="Q43" s="59" t="e">
        <v>#DIV/0!</v>
      </c>
      <c r="R43" s="59" t="e">
        <v>#DIV/0!</v>
      </c>
      <c r="S43" s="59" t="e">
        <v>#DIV/0!</v>
      </c>
      <c r="T43" s="59" t="e">
        <v>#DIV/0!</v>
      </c>
      <c r="U43" s="59" t="e">
        <v>#DIV/0!</v>
      </c>
      <c r="V43" s="59" t="e">
        <v>#DIV/0!</v>
      </c>
      <c r="W43" s="59" t="e">
        <v>#DIV/0!</v>
      </c>
      <c r="X43" s="59" t="e">
        <v>#DIV/0!</v>
      </c>
    </row>
    <row r="44" spans="1:25" ht="15" hidden="1" customHeight="1">
      <c r="A44" s="328">
        <v>1.02</v>
      </c>
      <c r="B44" s="328" t="s">
        <v>66</v>
      </c>
      <c r="C44" s="363"/>
      <c r="D44" s="364">
        <v>4.7316466853833106</v>
      </c>
      <c r="E44" s="364">
        <v>5.1039654770628147</v>
      </c>
      <c r="F44" s="364">
        <v>4.3665196467010219</v>
      </c>
      <c r="G44" s="364">
        <v>4.6493195470650619</v>
      </c>
      <c r="H44" s="364">
        <v>5.0999999999999943</v>
      </c>
      <c r="I44" s="364">
        <v>5.2344586884702977</v>
      </c>
      <c r="J44" s="364">
        <v>5.2781988125062611</v>
      </c>
      <c r="K44" s="364">
        <v>5.3000000000001108</v>
      </c>
      <c r="L44" s="364"/>
      <c r="M44" s="16"/>
      <c r="N44" s="15">
        <v>1.02</v>
      </c>
      <c r="O44" s="15" t="s">
        <v>66</v>
      </c>
      <c r="P44" s="28"/>
      <c r="Q44" s="59" t="e">
        <v>#DIV/0!</v>
      </c>
      <c r="R44" s="59" t="e">
        <v>#DIV/0!</v>
      </c>
      <c r="S44" s="59" t="e">
        <v>#DIV/0!</v>
      </c>
      <c r="T44" s="59" t="e">
        <v>#DIV/0!</v>
      </c>
      <c r="U44" s="59" t="e">
        <v>#DIV/0!</v>
      </c>
      <c r="V44" s="59" t="e">
        <v>#DIV/0!</v>
      </c>
      <c r="W44" s="59" t="e">
        <v>#DIV/0!</v>
      </c>
      <c r="X44" s="59" t="e">
        <v>#DIV/0!</v>
      </c>
    </row>
    <row r="45" spans="1:25" ht="15" hidden="1" customHeight="1">
      <c r="A45" s="328">
        <v>1.03</v>
      </c>
      <c r="B45" s="328" t="s">
        <v>67</v>
      </c>
      <c r="C45" s="363"/>
      <c r="D45" s="364">
        <v>-4.0926213861565799</v>
      </c>
      <c r="E45" s="364">
        <v>-3.3201314451930273</v>
      </c>
      <c r="F45" s="364">
        <v>0.72021484773378575</v>
      </c>
      <c r="G45" s="364">
        <v>10.071288770108168</v>
      </c>
      <c r="H45" s="364">
        <v>-14</v>
      </c>
      <c r="I45" s="364">
        <v>6.8013702758860148</v>
      </c>
      <c r="J45" s="364">
        <v>4.5877813741060862</v>
      </c>
      <c r="K45" s="364">
        <v>3.7736193636411599</v>
      </c>
      <c r="L45" s="364"/>
      <c r="M45" s="16"/>
      <c r="N45" s="15">
        <v>1.03</v>
      </c>
      <c r="O45" s="15" t="s">
        <v>67</v>
      </c>
      <c r="P45" s="28"/>
      <c r="Q45" s="59" t="e">
        <v>#DIV/0!</v>
      </c>
      <c r="R45" s="59" t="e">
        <v>#DIV/0!</v>
      </c>
      <c r="S45" s="59" t="e">
        <v>#DIV/0!</v>
      </c>
      <c r="T45" s="59" t="e">
        <v>#DIV/0!</v>
      </c>
      <c r="U45" s="59" t="e">
        <v>#DIV/0!</v>
      </c>
      <c r="V45" s="59" t="e">
        <v>#DIV/0!</v>
      </c>
      <c r="W45" s="59" t="e">
        <v>#DIV/0!</v>
      </c>
      <c r="X45" s="59" t="e">
        <v>#DIV/0!</v>
      </c>
    </row>
    <row r="46" spans="1:25" ht="15" hidden="1" customHeight="1">
      <c r="A46" s="328">
        <v>1.04</v>
      </c>
      <c r="B46" s="328" t="s">
        <v>68</v>
      </c>
      <c r="C46" s="363"/>
      <c r="D46" s="364">
        <v>-7.2472486542616394</v>
      </c>
      <c r="E46" s="364">
        <v>17.38077658018662</v>
      </c>
      <c r="F46" s="364">
        <v>-5.7114630128116488</v>
      </c>
      <c r="G46" s="364">
        <v>1.4907404468011691</v>
      </c>
      <c r="H46" s="364">
        <v>-8.6700000000000017</v>
      </c>
      <c r="I46" s="364">
        <v>9.1152812830060554</v>
      </c>
      <c r="J46" s="364">
        <v>5.6691589102305926</v>
      </c>
      <c r="K46" s="364">
        <v>-5.5670454701641745</v>
      </c>
      <c r="L46" s="364"/>
      <c r="M46" s="16"/>
      <c r="N46" s="15">
        <v>1.04</v>
      </c>
      <c r="O46" s="15" t="s">
        <v>68</v>
      </c>
      <c r="P46" s="28"/>
      <c r="Q46" s="59" t="e">
        <v>#DIV/0!</v>
      </c>
      <c r="R46" s="59" t="e">
        <v>#DIV/0!</v>
      </c>
      <c r="S46" s="59" t="e">
        <v>#DIV/0!</v>
      </c>
      <c r="T46" s="59" t="e">
        <v>#DIV/0!</v>
      </c>
      <c r="U46" s="59" t="e">
        <v>#DIV/0!</v>
      </c>
      <c r="V46" s="59" t="e">
        <v>#DIV/0!</v>
      </c>
      <c r="W46" s="59" t="e">
        <v>#DIV/0!</v>
      </c>
      <c r="X46" s="59" t="e">
        <v>#DIV/0!</v>
      </c>
    </row>
    <row r="47" spans="1:25" ht="32.25" customHeight="1">
      <c r="A47" s="345">
        <v>2</v>
      </c>
      <c r="B47" s="346" t="s">
        <v>26</v>
      </c>
      <c r="C47" s="361"/>
      <c r="D47" s="362">
        <v>6.0810134145164767</v>
      </c>
      <c r="E47" s="362">
        <v>15.072663169075923</v>
      </c>
      <c r="F47" s="362">
        <v>4.4861055228519149</v>
      </c>
      <c r="G47" s="362">
        <v>5.5803262821433322</v>
      </c>
      <c r="H47" s="362">
        <v>15.968547281532338</v>
      </c>
      <c r="I47" s="362">
        <v>8.5390962834718067</v>
      </c>
      <c r="J47" s="362">
        <v>3.6237703575709332</v>
      </c>
      <c r="K47" s="362">
        <v>-0.34094676390797929</v>
      </c>
      <c r="L47" s="362">
        <v>1.2899778183407449</v>
      </c>
      <c r="M47" s="9"/>
      <c r="N47" s="182">
        <v>2</v>
      </c>
      <c r="O47" s="183" t="s">
        <v>26</v>
      </c>
      <c r="P47" s="184"/>
      <c r="Q47" s="184">
        <v>1.204244215857907</v>
      </c>
      <c r="R47" s="184">
        <v>3.0344993408972067</v>
      </c>
      <c r="S47" s="184">
        <v>0.95217277997589234</v>
      </c>
      <c r="T47" s="184">
        <v>1.180357536295201</v>
      </c>
      <c r="U47" s="184">
        <v>3.3147422782243265</v>
      </c>
      <c r="V47" s="184">
        <v>1.8990764270464804</v>
      </c>
      <c r="W47" s="184">
        <v>0.8054995438212198</v>
      </c>
      <c r="X47" s="184">
        <v>-7.3647317498805626E-2</v>
      </c>
      <c r="Y47" s="184">
        <v>0.26715232511043102</v>
      </c>
    </row>
    <row r="48" spans="1:25" ht="15" hidden="1" customHeight="1">
      <c r="A48" s="328">
        <v>2.0099999999999998</v>
      </c>
      <c r="B48" s="328" t="s">
        <v>8</v>
      </c>
      <c r="C48" s="363"/>
      <c r="D48" s="364">
        <v>6.8620817807626793</v>
      </c>
      <c r="E48" s="364">
        <v>2.4193734822773649</v>
      </c>
      <c r="F48" s="364">
        <v>6.7514713377743618</v>
      </c>
      <c r="G48" s="364">
        <v>7.6429682300847617</v>
      </c>
      <c r="H48" s="364">
        <v>18.830676044661843</v>
      </c>
      <c r="I48" s="364">
        <v>6.7073406890549592</v>
      </c>
      <c r="J48" s="364">
        <v>-1.9266018430457734</v>
      </c>
      <c r="K48" s="364">
        <v>-0.20624385389633915</v>
      </c>
      <c r="L48" s="364"/>
      <c r="N48" s="15">
        <v>2.0099999999999998</v>
      </c>
      <c r="O48" s="15" t="s">
        <v>8</v>
      </c>
      <c r="P48" s="28"/>
      <c r="Q48" s="59" t="e">
        <v>#DIV/0!</v>
      </c>
      <c r="R48" s="59" t="e">
        <v>#DIV/0!</v>
      </c>
      <c r="S48" s="59" t="e">
        <v>#DIV/0!</v>
      </c>
      <c r="T48" s="59" t="e">
        <v>#DIV/0!</v>
      </c>
      <c r="U48" s="59" t="e">
        <v>#DIV/0!</v>
      </c>
      <c r="V48" s="59" t="e">
        <v>#DIV/0!</v>
      </c>
      <c r="W48" s="59" t="e">
        <v>#DIV/0!</v>
      </c>
      <c r="X48" s="59" t="e">
        <v>#DIV/0!</v>
      </c>
    </row>
    <row r="49" spans="1:25" ht="15" hidden="1" customHeight="1">
      <c r="A49" s="328"/>
      <c r="B49" s="329" t="s">
        <v>88</v>
      </c>
      <c r="C49" s="365"/>
      <c r="D49" s="364" t="e">
        <v>#REF!</v>
      </c>
      <c r="E49" s="364" t="e">
        <v>#REF!</v>
      </c>
      <c r="F49" s="364" t="e">
        <v>#REF!</v>
      </c>
      <c r="G49" s="364" t="e">
        <v>#REF!</v>
      </c>
      <c r="H49" s="364" t="e">
        <v>#REF!</v>
      </c>
      <c r="I49" s="364" t="e">
        <v>#REF!</v>
      </c>
      <c r="J49" s="364" t="e">
        <v>#REF!</v>
      </c>
      <c r="K49" s="364" t="e">
        <v>#REF!</v>
      </c>
      <c r="L49" s="364"/>
      <c r="N49" s="15"/>
      <c r="O49" s="51" t="s">
        <v>88</v>
      </c>
      <c r="P49" s="29"/>
      <c r="Q49" s="59" t="e">
        <v>#REF!</v>
      </c>
      <c r="R49" s="59" t="e">
        <v>#REF!</v>
      </c>
      <c r="S49" s="59" t="e">
        <v>#REF!</v>
      </c>
      <c r="T49" s="59" t="e">
        <v>#REF!</v>
      </c>
      <c r="U49" s="59" t="e">
        <v>#REF!</v>
      </c>
      <c r="V49" s="59" t="e">
        <v>#REF!</v>
      </c>
      <c r="W49" s="59" t="e">
        <v>#REF!</v>
      </c>
      <c r="X49" s="59" t="e">
        <v>#REF!</v>
      </c>
    </row>
    <row r="50" spans="1:25" ht="15" hidden="1" customHeight="1">
      <c r="A50" s="328">
        <v>2.02</v>
      </c>
      <c r="B50" s="328" t="s">
        <v>9</v>
      </c>
      <c r="C50" s="363"/>
      <c r="D50" s="364">
        <v>-1.215858503671484</v>
      </c>
      <c r="E50" s="364">
        <v>3.7004753770360423</v>
      </c>
      <c r="F50" s="364">
        <v>-1.3056693979479661</v>
      </c>
      <c r="G50" s="364">
        <v>7.6004356256202925</v>
      </c>
      <c r="H50" s="364">
        <v>17</v>
      </c>
      <c r="I50" s="364">
        <v>1.9537813799440613</v>
      </c>
      <c r="J50" s="364">
        <v>-0.4953548927387601</v>
      </c>
      <c r="K50" s="364">
        <v>-0.81943028556710829</v>
      </c>
      <c r="L50" s="364"/>
      <c r="N50" s="15">
        <v>2.02</v>
      </c>
      <c r="O50" s="15" t="s">
        <v>9</v>
      </c>
      <c r="P50" s="28"/>
      <c r="Q50" s="59" t="e">
        <v>#DIV/0!</v>
      </c>
      <c r="R50" s="59" t="e">
        <v>#DIV/0!</v>
      </c>
      <c r="S50" s="59" t="e">
        <v>#DIV/0!</v>
      </c>
      <c r="T50" s="59" t="e">
        <v>#DIV/0!</v>
      </c>
      <c r="U50" s="59" t="e">
        <v>#DIV/0!</v>
      </c>
      <c r="V50" s="59" t="e">
        <v>#DIV/0!</v>
      </c>
      <c r="W50" s="59" t="e">
        <v>#DIV/0!</v>
      </c>
      <c r="X50" s="59" t="e">
        <v>#DIV/0!</v>
      </c>
    </row>
    <row r="51" spans="1:25" ht="15" hidden="1" customHeight="1">
      <c r="A51" s="328">
        <v>2.0299999999999998</v>
      </c>
      <c r="B51" s="328" t="s">
        <v>56</v>
      </c>
      <c r="C51" s="363"/>
      <c r="D51" s="364">
        <v>-17.212572480725683</v>
      </c>
      <c r="E51" s="364">
        <v>19.423493246993061</v>
      </c>
      <c r="F51" s="364">
        <v>7.5043898300074119</v>
      </c>
      <c r="G51" s="364">
        <v>12.260229323741527</v>
      </c>
      <c r="H51" s="364">
        <v>-0.79999999999999716</v>
      </c>
      <c r="I51" s="364">
        <v>11.081824004128293</v>
      </c>
      <c r="J51" s="364">
        <v>16.329545213225202</v>
      </c>
      <c r="K51" s="364">
        <v>0.29999999999994031</v>
      </c>
      <c r="L51" s="364"/>
      <c r="N51" s="15">
        <v>2.0299999999999998</v>
      </c>
      <c r="O51" s="15" t="s">
        <v>56</v>
      </c>
      <c r="P51" s="28"/>
      <c r="Q51" s="59" t="e">
        <v>#DIV/0!</v>
      </c>
      <c r="R51" s="59" t="e">
        <v>#DIV/0!</v>
      </c>
      <c r="S51" s="59" t="e">
        <v>#DIV/0!</v>
      </c>
      <c r="T51" s="59" t="e">
        <v>#DIV/0!</v>
      </c>
      <c r="U51" s="59" t="e">
        <v>#DIV/0!</v>
      </c>
      <c r="V51" s="59" t="e">
        <v>#DIV/0!</v>
      </c>
      <c r="W51" s="59" t="e">
        <v>#DIV/0!</v>
      </c>
      <c r="X51" s="59" t="e">
        <v>#DIV/0!</v>
      </c>
    </row>
    <row r="52" spans="1:25" ht="15" hidden="1" customHeight="1">
      <c r="A52" s="328">
        <v>2.04</v>
      </c>
      <c r="B52" s="328" t="s">
        <v>57</v>
      </c>
      <c r="C52" s="363"/>
      <c r="D52" s="364">
        <v>1.1610769957487008</v>
      </c>
      <c r="E52" s="364">
        <v>0.84657122311564592</v>
      </c>
      <c r="F52" s="364">
        <v>7.6501011709905384</v>
      </c>
      <c r="G52" s="364">
        <v>5.263769717819855</v>
      </c>
      <c r="H52" s="364">
        <v>2.9300000000000068</v>
      </c>
      <c r="I52" s="364">
        <v>2.2326491579791394</v>
      </c>
      <c r="J52" s="364">
        <v>-1.5916598894496161</v>
      </c>
      <c r="K52" s="364">
        <v>-1.0840911083655698</v>
      </c>
      <c r="L52" s="364"/>
      <c r="N52" s="15">
        <v>2.04</v>
      </c>
      <c r="O52" s="15" t="s">
        <v>57</v>
      </c>
      <c r="P52" s="28"/>
      <c r="Q52" s="59" t="e">
        <v>#DIV/0!</v>
      </c>
      <c r="R52" s="59" t="e">
        <v>#DIV/0!</v>
      </c>
      <c r="S52" s="59" t="e">
        <v>#DIV/0!</v>
      </c>
      <c r="T52" s="59" t="e">
        <v>#DIV/0!</v>
      </c>
      <c r="U52" s="59" t="e">
        <v>#DIV/0!</v>
      </c>
      <c r="V52" s="59" t="e">
        <v>#DIV/0!</v>
      </c>
      <c r="W52" s="59" t="e">
        <v>#DIV/0!</v>
      </c>
      <c r="X52" s="59" t="e">
        <v>#DIV/0!</v>
      </c>
    </row>
    <row r="53" spans="1:25" ht="15" hidden="1" customHeight="1">
      <c r="A53" s="328">
        <v>2.0499999999999998</v>
      </c>
      <c r="B53" s="328" t="s">
        <v>24</v>
      </c>
      <c r="C53" s="363"/>
      <c r="D53" s="364">
        <v>23.148192407115076</v>
      </c>
      <c r="E53" s="364">
        <v>38.983489705249553</v>
      </c>
      <c r="F53" s="364">
        <v>9.3355354458179107</v>
      </c>
      <c r="G53" s="364">
        <v>2.4999999999999858</v>
      </c>
      <c r="H53" s="364">
        <v>17.199999999999989</v>
      </c>
      <c r="I53" s="364">
        <v>16.37379645052448</v>
      </c>
      <c r="J53" s="364">
        <v>8.5844075811796472</v>
      </c>
      <c r="K53" s="364">
        <v>3.3659646943931421E-2</v>
      </c>
      <c r="L53" s="364"/>
      <c r="M53" s="9"/>
      <c r="N53" s="15">
        <v>2.0499999999999998</v>
      </c>
      <c r="O53" s="15" t="s">
        <v>24</v>
      </c>
      <c r="P53" s="28"/>
      <c r="Q53" s="59" t="e">
        <v>#DIV/0!</v>
      </c>
      <c r="R53" s="59" t="e">
        <v>#DIV/0!</v>
      </c>
      <c r="S53" s="59" t="e">
        <v>#DIV/0!</v>
      </c>
      <c r="T53" s="59" t="e">
        <v>#DIV/0!</v>
      </c>
      <c r="U53" s="59" t="e">
        <v>#DIV/0!</v>
      </c>
      <c r="V53" s="59" t="e">
        <v>#DIV/0!</v>
      </c>
      <c r="W53" s="59" t="e">
        <v>#DIV/0!</v>
      </c>
      <c r="X53" s="59" t="e">
        <v>#DIV/0!</v>
      </c>
    </row>
    <row r="54" spans="1:25" ht="33" customHeight="1">
      <c r="A54" s="345">
        <v>3</v>
      </c>
      <c r="B54" s="346" t="s">
        <v>27</v>
      </c>
      <c r="C54" s="361"/>
      <c r="D54" s="362">
        <v>7.6863578769353751</v>
      </c>
      <c r="E54" s="362">
        <v>7.9888091578430789</v>
      </c>
      <c r="F54" s="362">
        <v>5.5504262475419637</v>
      </c>
      <c r="G54" s="362">
        <v>9.8187111678782912</v>
      </c>
      <c r="H54" s="362">
        <v>9.3772197444878458</v>
      </c>
      <c r="I54" s="362">
        <v>12.082567701843132</v>
      </c>
      <c r="J54" s="362">
        <v>10.008065950666719</v>
      </c>
      <c r="K54" s="362">
        <v>5.573453990272597</v>
      </c>
      <c r="L54" s="362">
        <v>5.6596982330719783</v>
      </c>
      <c r="N54" s="182">
        <v>3</v>
      </c>
      <c r="O54" s="183" t="s">
        <v>27</v>
      </c>
      <c r="P54" s="184"/>
      <c r="Q54" s="184">
        <v>3.5710006746602572</v>
      </c>
      <c r="R54" s="184">
        <v>3.830300543045019</v>
      </c>
      <c r="S54" s="184">
        <v>2.6328914437705975</v>
      </c>
      <c r="T54" s="184">
        <v>4.6888923082575049</v>
      </c>
      <c r="U54" s="184">
        <v>4.5710248700661902</v>
      </c>
      <c r="V54" s="184">
        <v>5.9515702552384786</v>
      </c>
      <c r="W54" s="184">
        <v>5.088015837788868</v>
      </c>
      <c r="X54" s="184">
        <v>2.9231667165113877</v>
      </c>
      <c r="Y54" s="184">
        <v>3.0148573610211051</v>
      </c>
    </row>
    <row r="55" spans="1:25" ht="90" hidden="1" customHeight="1">
      <c r="A55" s="331">
        <v>3.01</v>
      </c>
      <c r="B55" s="332" t="s">
        <v>58</v>
      </c>
      <c r="C55" s="363"/>
      <c r="D55" s="364">
        <v>5.428463104102164</v>
      </c>
      <c r="E55" s="364">
        <v>9.504568760000069</v>
      </c>
      <c r="F55" s="364">
        <v>5.3917494416365344</v>
      </c>
      <c r="G55" s="364">
        <v>13.340973852397013</v>
      </c>
      <c r="H55" s="364">
        <v>10.9786353074159</v>
      </c>
      <c r="I55" s="364">
        <v>11.330299516422258</v>
      </c>
      <c r="J55" s="364">
        <v>14.462946411429584</v>
      </c>
      <c r="K55" s="364">
        <v>1.633732690308932</v>
      </c>
      <c r="L55" s="364"/>
      <c r="N55" s="52">
        <v>3.01</v>
      </c>
      <c r="O55" s="53" t="s">
        <v>58</v>
      </c>
      <c r="P55" s="28"/>
      <c r="Q55" s="59" t="e">
        <v>#DIV/0!</v>
      </c>
      <c r="R55" s="59" t="e">
        <v>#DIV/0!</v>
      </c>
      <c r="S55" s="59" t="e">
        <v>#DIV/0!</v>
      </c>
      <c r="T55" s="59" t="e">
        <v>#DIV/0!</v>
      </c>
      <c r="U55" s="59" t="e">
        <v>#DIV/0!</v>
      </c>
      <c r="V55" s="59" t="e">
        <v>#DIV/0!</v>
      </c>
      <c r="W55" s="59" t="e">
        <v>#DIV/0!</v>
      </c>
      <c r="X55" s="59" t="e">
        <v>#DIV/0!</v>
      </c>
    </row>
    <row r="56" spans="1:25" ht="60" hidden="1" customHeight="1">
      <c r="A56" s="331">
        <v>3.02</v>
      </c>
      <c r="B56" s="332" t="s">
        <v>59</v>
      </c>
      <c r="C56" s="363"/>
      <c r="D56" s="364">
        <v>2.5176993943778427</v>
      </c>
      <c r="E56" s="364">
        <v>9.0755497430803587</v>
      </c>
      <c r="F56" s="364">
        <v>-3.7785667823986131</v>
      </c>
      <c r="G56" s="364">
        <v>2.6877702074690717</v>
      </c>
      <c r="H56" s="364">
        <v>3.5844917016458595</v>
      </c>
      <c r="I56" s="364">
        <v>5.7397663049335961</v>
      </c>
      <c r="J56" s="364">
        <v>24.565619223659894</v>
      </c>
      <c r="K56" s="364">
        <v>-1.178775387744551</v>
      </c>
      <c r="L56" s="364"/>
      <c r="N56" s="52">
        <v>3.02</v>
      </c>
      <c r="O56" s="53" t="s">
        <v>59</v>
      </c>
      <c r="P56" s="28"/>
      <c r="Q56" s="59" t="e">
        <v>#DIV/0!</v>
      </c>
      <c r="R56" s="59" t="e">
        <v>#DIV/0!</v>
      </c>
      <c r="S56" s="59" t="e">
        <v>#DIV/0!</v>
      </c>
      <c r="T56" s="59" t="e">
        <v>#DIV/0!</v>
      </c>
      <c r="U56" s="59" t="e">
        <v>#DIV/0!</v>
      </c>
      <c r="V56" s="59" t="e">
        <v>#DIV/0!</v>
      </c>
      <c r="W56" s="59" t="e">
        <v>#DIV/0!</v>
      </c>
      <c r="X56" s="59" t="e">
        <v>#DIV/0!</v>
      </c>
    </row>
    <row r="57" spans="1:25" ht="45" hidden="1" customHeight="1">
      <c r="A57" s="331">
        <v>3.03</v>
      </c>
      <c r="B57" s="332" t="s">
        <v>60</v>
      </c>
      <c r="C57" s="363"/>
      <c r="D57" s="364">
        <v>9.1710519957395036</v>
      </c>
      <c r="E57" s="364">
        <v>3.8278599962841469</v>
      </c>
      <c r="F57" s="364">
        <v>4.4247858761264922</v>
      </c>
      <c r="G57" s="364">
        <v>8.0344344616679422</v>
      </c>
      <c r="H57" s="364">
        <v>11.000000000000014</v>
      </c>
      <c r="I57" s="364">
        <v>9.1923242084414056</v>
      </c>
      <c r="J57" s="364">
        <v>-0.5048974067234866</v>
      </c>
      <c r="K57" s="364">
        <v>0.29286646373780911</v>
      </c>
      <c r="L57" s="364"/>
      <c r="N57" s="52">
        <v>3.03</v>
      </c>
      <c r="O57" s="53" t="s">
        <v>60</v>
      </c>
      <c r="P57" s="28"/>
      <c r="Q57" s="59" t="e">
        <v>#DIV/0!</v>
      </c>
      <c r="R57" s="59" t="e">
        <v>#DIV/0!</v>
      </c>
      <c r="S57" s="59" t="e">
        <v>#DIV/0!</v>
      </c>
      <c r="T57" s="59" t="e">
        <v>#DIV/0!</v>
      </c>
      <c r="U57" s="59" t="e">
        <v>#DIV/0!</v>
      </c>
      <c r="V57" s="59" t="e">
        <v>#DIV/0!</v>
      </c>
      <c r="W57" s="59" t="e">
        <v>#DIV/0!</v>
      </c>
      <c r="X57" s="59" t="e">
        <v>#DIV/0!</v>
      </c>
    </row>
    <row r="58" spans="1:25" ht="60" hidden="1" customHeight="1">
      <c r="A58" s="331">
        <v>3.04</v>
      </c>
      <c r="B58" s="332" t="s">
        <v>61</v>
      </c>
      <c r="C58" s="363"/>
      <c r="D58" s="364">
        <v>4.0999999999999943</v>
      </c>
      <c r="E58" s="364">
        <v>19.5</v>
      </c>
      <c r="F58" s="364">
        <v>3.8723543389312312</v>
      </c>
      <c r="G58" s="364">
        <v>24.47131263344275</v>
      </c>
      <c r="H58" s="364">
        <v>17</v>
      </c>
      <c r="I58" s="364">
        <v>41.481681508953358</v>
      </c>
      <c r="J58" s="364">
        <v>24.306159485662945</v>
      </c>
      <c r="K58" s="364">
        <v>38.43127109711881</v>
      </c>
      <c r="L58" s="364"/>
      <c r="N58" s="52">
        <v>3.04</v>
      </c>
      <c r="O58" s="53" t="s">
        <v>61</v>
      </c>
      <c r="P58" s="28"/>
      <c r="Q58" s="59" t="e">
        <v>#DIV/0!</v>
      </c>
      <c r="R58" s="59" t="e">
        <v>#DIV/0!</v>
      </c>
      <c r="S58" s="59" t="e">
        <v>#DIV/0!</v>
      </c>
      <c r="T58" s="59" t="e">
        <v>#DIV/0!</v>
      </c>
      <c r="U58" s="59" t="e">
        <v>#DIV/0!</v>
      </c>
      <c r="V58" s="59" t="e">
        <v>#DIV/0!</v>
      </c>
      <c r="W58" s="59" t="e">
        <v>#DIV/0!</v>
      </c>
      <c r="X58" s="59" t="e">
        <v>#DIV/0!</v>
      </c>
    </row>
    <row r="59" spans="1:25" ht="90" hidden="1" customHeight="1">
      <c r="A59" s="331">
        <v>3.05</v>
      </c>
      <c r="B59" s="333" t="s">
        <v>92</v>
      </c>
      <c r="C59" s="363"/>
      <c r="D59" s="364">
        <v>18.380405371958489</v>
      </c>
      <c r="E59" s="364">
        <v>10.781644687910557</v>
      </c>
      <c r="F59" s="364">
        <v>9.3234826286889643</v>
      </c>
      <c r="G59" s="364">
        <v>16.749668529543158</v>
      </c>
      <c r="H59" s="364">
        <v>1</v>
      </c>
      <c r="I59" s="364">
        <v>21.932831366966795</v>
      </c>
      <c r="J59" s="364">
        <v>23.212631600503641</v>
      </c>
      <c r="K59" s="364">
        <v>22.85470827237657</v>
      </c>
      <c r="L59" s="364"/>
      <c r="N59" s="52">
        <v>3.05</v>
      </c>
      <c r="O59" s="54" t="s">
        <v>92</v>
      </c>
      <c r="P59" s="28"/>
      <c r="Q59" s="59" t="e">
        <v>#DIV/0!</v>
      </c>
      <c r="R59" s="59" t="e">
        <v>#DIV/0!</v>
      </c>
      <c r="S59" s="59" t="e">
        <v>#DIV/0!</v>
      </c>
      <c r="T59" s="59" t="e">
        <v>#DIV/0!</v>
      </c>
      <c r="U59" s="59" t="e">
        <v>#DIV/0!</v>
      </c>
      <c r="V59" s="59" t="e">
        <v>#DIV/0!</v>
      </c>
      <c r="W59" s="59" t="e">
        <v>#DIV/0!</v>
      </c>
      <c r="X59" s="59" t="e">
        <v>#DIV/0!</v>
      </c>
    </row>
    <row r="60" spans="1:25" ht="135" hidden="1" customHeight="1">
      <c r="A60" s="331">
        <v>3.06</v>
      </c>
      <c r="B60" s="333" t="s">
        <v>93</v>
      </c>
      <c r="C60" s="363"/>
      <c r="D60" s="364">
        <v>3.2375549628701918</v>
      </c>
      <c r="E60" s="364">
        <v>-3.3529576909202774E-2</v>
      </c>
      <c r="F60" s="364">
        <v>0.16872119449911338</v>
      </c>
      <c r="G60" s="364">
        <v>13.892793854370851</v>
      </c>
      <c r="H60" s="364">
        <v>14.041274452419543</v>
      </c>
      <c r="I60" s="364">
        <v>18.325916277968219</v>
      </c>
      <c r="J60" s="364">
        <v>-17.494501688696374</v>
      </c>
      <c r="K60" s="364">
        <v>-1.5025041736227394</v>
      </c>
      <c r="L60" s="364"/>
      <c r="N60" s="52">
        <v>3.06</v>
      </c>
      <c r="O60" s="54" t="s">
        <v>93</v>
      </c>
      <c r="P60" s="28"/>
      <c r="Q60" s="59" t="e">
        <v>#DIV/0!</v>
      </c>
      <c r="R60" s="59" t="e">
        <v>#DIV/0!</v>
      </c>
      <c r="S60" s="59" t="e">
        <v>#DIV/0!</v>
      </c>
      <c r="T60" s="59" t="e">
        <v>#DIV/0!</v>
      </c>
      <c r="U60" s="59" t="e">
        <v>#DIV/0!</v>
      </c>
      <c r="V60" s="59" t="e">
        <v>#DIV/0!</v>
      </c>
      <c r="W60" s="59" t="e">
        <v>#DIV/0!</v>
      </c>
      <c r="X60" s="59" t="e">
        <v>#DIV/0!</v>
      </c>
    </row>
    <row r="61" spans="1:25" ht="90" hidden="1" customHeight="1">
      <c r="A61" s="331">
        <v>3.07</v>
      </c>
      <c r="B61" s="333" t="s">
        <v>62</v>
      </c>
      <c r="C61" s="363"/>
      <c r="D61" s="364">
        <v>11.299999999999997</v>
      </c>
      <c r="E61" s="364">
        <v>12.734106372296679</v>
      </c>
      <c r="F61" s="364">
        <v>11.687427187715656</v>
      </c>
      <c r="G61" s="364">
        <v>3.3754509600378384</v>
      </c>
      <c r="H61" s="364">
        <v>7.4000000000000057</v>
      </c>
      <c r="I61" s="364">
        <v>4.1600000000000108</v>
      </c>
      <c r="J61" s="364">
        <v>8.3915623378398578</v>
      </c>
      <c r="K61" s="364">
        <v>-4.6820127673889829</v>
      </c>
      <c r="L61" s="364"/>
      <c r="N61" s="52">
        <v>3.07</v>
      </c>
      <c r="O61" s="54" t="s">
        <v>62</v>
      </c>
      <c r="P61" s="28"/>
      <c r="Q61" s="59" t="e">
        <v>#DIV/0!</v>
      </c>
      <c r="R61" s="59" t="e">
        <v>#DIV/0!</v>
      </c>
      <c r="S61" s="59" t="e">
        <v>#DIV/0!</v>
      </c>
      <c r="T61" s="59" t="e">
        <v>#DIV/0!</v>
      </c>
      <c r="U61" s="59" t="e">
        <v>#DIV/0!</v>
      </c>
      <c r="V61" s="59" t="e">
        <v>#DIV/0!</v>
      </c>
      <c r="W61" s="59" t="e">
        <v>#DIV/0!</v>
      </c>
      <c r="X61" s="59" t="e">
        <v>#DIV/0!</v>
      </c>
    </row>
    <row r="62" spans="1:25" ht="30" hidden="1" customHeight="1">
      <c r="A62" s="331">
        <v>3.08</v>
      </c>
      <c r="B62" s="333" t="s">
        <v>7</v>
      </c>
      <c r="C62" s="363"/>
      <c r="D62" s="364">
        <v>10.000000000000014</v>
      </c>
      <c r="E62" s="364">
        <v>13.025450620308192</v>
      </c>
      <c r="F62" s="364">
        <v>12.353155938741736</v>
      </c>
      <c r="G62" s="364">
        <v>5.2823740596394089</v>
      </c>
      <c r="H62" s="364">
        <v>3.7999999999999972</v>
      </c>
      <c r="I62" s="364">
        <v>6.6999999999999886</v>
      </c>
      <c r="J62" s="364">
        <v>6.860808163215566</v>
      </c>
      <c r="K62" s="364">
        <v>7.0999999999999943</v>
      </c>
      <c r="L62" s="364"/>
      <c r="N62" s="52">
        <v>3.08</v>
      </c>
      <c r="O62" s="54" t="s">
        <v>7</v>
      </c>
      <c r="P62" s="28"/>
      <c r="Q62" s="59" t="e">
        <v>#DIV/0!</v>
      </c>
      <c r="R62" s="59" t="e">
        <v>#DIV/0!</v>
      </c>
      <c r="S62" s="59" t="e">
        <v>#DIV/0!</v>
      </c>
      <c r="T62" s="59" t="e">
        <v>#DIV/0!</v>
      </c>
      <c r="U62" s="59" t="e">
        <v>#DIV/0!</v>
      </c>
      <c r="V62" s="59" t="e">
        <v>#DIV/0!</v>
      </c>
      <c r="W62" s="59" t="e">
        <v>#DIV/0!</v>
      </c>
      <c r="X62" s="59" t="e">
        <v>#DIV/0!</v>
      </c>
    </row>
    <row r="63" spans="1:25" ht="60" hidden="1" customHeight="1">
      <c r="A63" s="331">
        <v>3.09</v>
      </c>
      <c r="B63" s="333" t="s">
        <v>63</v>
      </c>
      <c r="C63" s="363"/>
      <c r="D63" s="364">
        <v>3.7758340527314544</v>
      </c>
      <c r="E63" s="364">
        <v>4.4392057271124941</v>
      </c>
      <c r="F63" s="364">
        <v>15.152343765661243</v>
      </c>
      <c r="G63" s="364">
        <v>11.240527828974905</v>
      </c>
      <c r="H63" s="364">
        <v>5</v>
      </c>
      <c r="I63" s="364">
        <v>10.945654666836859</v>
      </c>
      <c r="J63" s="364">
        <v>7.7780760643139502</v>
      </c>
      <c r="K63" s="364">
        <v>-1.7217232190336915</v>
      </c>
      <c r="L63" s="364"/>
      <c r="N63" s="52">
        <v>3.09</v>
      </c>
      <c r="O63" s="54" t="s">
        <v>63</v>
      </c>
      <c r="P63" s="28"/>
      <c r="Q63" s="59" t="e">
        <v>#DIV/0!</v>
      </c>
      <c r="R63" s="59" t="e">
        <v>#DIV/0!</v>
      </c>
      <c r="S63" s="59" t="e">
        <v>#DIV/0!</v>
      </c>
      <c r="T63" s="59" t="e">
        <v>#DIV/0!</v>
      </c>
      <c r="U63" s="59" t="e">
        <v>#DIV/0!</v>
      </c>
      <c r="V63" s="59" t="e">
        <v>#DIV/0!</v>
      </c>
      <c r="W63" s="59" t="e">
        <v>#DIV/0!</v>
      </c>
      <c r="X63" s="59" t="e">
        <v>#DIV/0!</v>
      </c>
    </row>
    <row r="64" spans="1:25" ht="105" hidden="1" customHeight="1">
      <c r="A64" s="331">
        <v>3.1</v>
      </c>
      <c r="B64" s="349" t="s">
        <v>94</v>
      </c>
      <c r="C64" s="363"/>
      <c r="D64" s="364">
        <v>8.8724113362124228</v>
      </c>
      <c r="E64" s="364">
        <v>9.1613688484176663</v>
      </c>
      <c r="F64" s="364">
        <v>7.4706980818650663</v>
      </c>
      <c r="G64" s="364">
        <v>10.703466153661594</v>
      </c>
      <c r="H64" s="364">
        <v>12.969999999999999</v>
      </c>
      <c r="I64" s="364">
        <v>4.1702174842666864</v>
      </c>
      <c r="J64" s="364">
        <v>36.523838102067259</v>
      </c>
      <c r="K64" s="364">
        <v>-1.5968063872255414</v>
      </c>
      <c r="L64" s="364"/>
      <c r="N64" s="52">
        <v>3.1</v>
      </c>
      <c r="O64" s="60" t="s">
        <v>94</v>
      </c>
      <c r="P64" s="28"/>
      <c r="Q64" s="59" t="e">
        <v>#DIV/0!</v>
      </c>
      <c r="R64" s="59" t="e">
        <v>#DIV/0!</v>
      </c>
      <c r="S64" s="59" t="e">
        <v>#DIV/0!</v>
      </c>
      <c r="T64" s="59" t="e">
        <v>#DIV/0!</v>
      </c>
      <c r="U64" s="59" t="e">
        <v>#DIV/0!</v>
      </c>
      <c r="V64" s="59" t="e">
        <v>#DIV/0!</v>
      </c>
      <c r="W64" s="59" t="e">
        <v>#DIV/0!</v>
      </c>
      <c r="X64" s="59" t="e">
        <v>#DIV/0!</v>
      </c>
    </row>
    <row r="65" spans="1:26" ht="31.5" customHeight="1">
      <c r="A65" s="338">
        <v>4</v>
      </c>
      <c r="B65" s="339" t="s">
        <v>189</v>
      </c>
      <c r="C65" s="366"/>
      <c r="D65" s="367">
        <v>4.3468189722673856</v>
      </c>
      <c r="E65" s="367">
        <v>9.1497990814512775</v>
      </c>
      <c r="F65" s="367">
        <v>4.8457510233441496</v>
      </c>
      <c r="G65" s="367">
        <v>7.5852231697970893</v>
      </c>
      <c r="H65" s="367">
        <v>8.2415601661557361</v>
      </c>
      <c r="I65" s="367">
        <v>8.5955684619390098</v>
      </c>
      <c r="J65" s="367">
        <v>6.6334991094948492</v>
      </c>
      <c r="K65" s="367">
        <v>3.946627019733981</v>
      </c>
      <c r="L65" s="367">
        <v>4.0930465074444413</v>
      </c>
      <c r="M65" s="9"/>
      <c r="N65" s="62">
        <v>4</v>
      </c>
      <c r="O65" s="13" t="s">
        <v>70</v>
      </c>
      <c r="P65" s="63"/>
      <c r="Q65" s="63">
        <v>4.0442577288984465</v>
      </c>
      <c r="R65" s="63">
        <v>8.5129254034071842</v>
      </c>
      <c r="S65" s="63">
        <v>4.5084615102465913</v>
      </c>
      <c r="T65" s="63">
        <v>7.0572521251949016</v>
      </c>
      <c r="U65" s="63">
        <v>7.6679046476993928</v>
      </c>
      <c r="V65" s="63">
        <v>7.9972721220409424</v>
      </c>
      <c r="W65" s="63">
        <v>6.1717730170901941</v>
      </c>
      <c r="X65" s="63">
        <v>3.6719212208906384</v>
      </c>
      <c r="Y65" s="63">
        <v>3.8081491495465967</v>
      </c>
      <c r="Z65" s="63"/>
    </row>
    <row r="66" spans="1:26" ht="21.75" customHeight="1">
      <c r="A66" s="338"/>
      <c r="B66" s="368" t="s">
        <v>158</v>
      </c>
      <c r="C66" s="366"/>
      <c r="D66" s="367">
        <v>4.3468189722673856</v>
      </c>
      <c r="E66" s="367">
        <v>9.1497990814512775</v>
      </c>
      <c r="F66" s="367">
        <v>4.8457510233441496</v>
      </c>
      <c r="G66" s="367">
        <v>7.5852231697970893</v>
      </c>
      <c r="H66" s="367">
        <v>8.2415601661557361</v>
      </c>
      <c r="I66" s="367">
        <v>8.5955684619390098</v>
      </c>
      <c r="J66" s="367">
        <v>6.6334991094948492</v>
      </c>
      <c r="K66" s="367">
        <v>3.946627019733981</v>
      </c>
      <c r="L66" s="367">
        <v>4.0930465074444413</v>
      </c>
      <c r="M66" s="9"/>
      <c r="N66" s="62"/>
      <c r="O66" s="13" t="s">
        <v>158</v>
      </c>
      <c r="P66" s="63"/>
      <c r="Q66" s="63">
        <v>0.3025612433689297</v>
      </c>
      <c r="R66" s="63">
        <v>0.63687367804409623</v>
      </c>
      <c r="S66" s="63">
        <v>0.33728951309755179</v>
      </c>
      <c r="T66" s="63">
        <v>0.52797104460218747</v>
      </c>
      <c r="U66" s="63">
        <v>0.57365551845634455</v>
      </c>
      <c r="V66" s="63">
        <v>0.5982963398980603</v>
      </c>
      <c r="W66" s="63">
        <v>0.46172609240465656</v>
      </c>
      <c r="X66" s="63">
        <v>0.27470579884334628</v>
      </c>
      <c r="Y66" s="63">
        <v>0.28489735789785503</v>
      </c>
    </row>
    <row r="67" spans="1:26" ht="30.75" customHeight="1">
      <c r="A67" s="338">
        <v>5</v>
      </c>
      <c r="B67" s="339" t="s">
        <v>177</v>
      </c>
      <c r="C67" s="366"/>
      <c r="D67" s="367">
        <v>4.3468189722673571</v>
      </c>
      <c r="E67" s="367">
        <v>9.1497990814513059</v>
      </c>
      <c r="F67" s="367">
        <v>4.8457510233441496</v>
      </c>
      <c r="G67" s="367">
        <v>7.5852231697970893</v>
      </c>
      <c r="H67" s="367">
        <v>8.2415601661557361</v>
      </c>
      <c r="I67" s="367">
        <v>8.5955684619390098</v>
      </c>
      <c r="J67" s="367">
        <v>6.6334991094948634</v>
      </c>
      <c r="K67" s="367">
        <v>3.946627019733981</v>
      </c>
      <c r="L67" s="367">
        <v>4.0930465074444413</v>
      </c>
      <c r="N67" s="62">
        <v>5</v>
      </c>
      <c r="O67" s="13" t="s">
        <v>146</v>
      </c>
      <c r="P67" s="63"/>
      <c r="Q67" s="63">
        <v>4.346818972267366</v>
      </c>
      <c r="R67" s="63">
        <v>9.1497990814512953</v>
      </c>
      <c r="S67" s="63">
        <v>4.8457510233441372</v>
      </c>
      <c r="T67" s="63">
        <v>7.5852231697970867</v>
      </c>
      <c r="U67" s="63">
        <v>8.2415601661557378</v>
      </c>
      <c r="V67" s="63">
        <v>8.5955684619390063</v>
      </c>
      <c r="W67" s="63">
        <v>6.6334991094948572</v>
      </c>
      <c r="X67" s="63">
        <v>3.9466270197339761</v>
      </c>
      <c r="Y67" s="63">
        <v>4.0930465074444502</v>
      </c>
    </row>
    <row r="68" spans="1:26" ht="3.75" customHeight="1">
      <c r="A68" s="55"/>
      <c r="B68" s="56"/>
      <c r="C68" s="57"/>
      <c r="D68" s="57"/>
      <c r="E68" s="57"/>
      <c r="F68" s="57"/>
      <c r="G68" s="57"/>
      <c r="H68" s="57"/>
      <c r="I68" s="57"/>
      <c r="J68" s="57"/>
      <c r="K68" s="186"/>
      <c r="L68" s="186"/>
      <c r="N68" s="55"/>
      <c r="O68" s="56"/>
      <c r="P68" s="57"/>
      <c r="Q68" s="57"/>
      <c r="R68" s="57"/>
      <c r="S68" s="57"/>
      <c r="T68" s="57"/>
      <c r="U68" s="57"/>
      <c r="V68" s="57"/>
      <c r="W68" s="57"/>
      <c r="X68" s="186"/>
    </row>
    <row r="69" spans="1:26" ht="15.75" customHeight="1">
      <c r="A69" s="185" t="s">
        <v>156</v>
      </c>
      <c r="N69" s="185" t="s">
        <v>156</v>
      </c>
      <c r="O69" s="46"/>
      <c r="P69" s="16"/>
      <c r="Q69" s="16"/>
      <c r="R69" s="16"/>
      <c r="S69" s="16"/>
      <c r="T69" s="16"/>
      <c r="U69" s="16"/>
      <c r="V69" s="16"/>
      <c r="W69" s="16"/>
    </row>
    <row r="70" spans="1:26">
      <c r="A70" s="185"/>
      <c r="N70" s="185" t="s">
        <v>157</v>
      </c>
      <c r="O70" s="46"/>
      <c r="P70" s="16"/>
      <c r="Q70" s="16"/>
      <c r="R70" s="16"/>
      <c r="S70" s="16"/>
      <c r="T70" s="16"/>
      <c r="U70" s="16"/>
      <c r="V70" s="16"/>
      <c r="W70" s="16"/>
    </row>
    <row r="71" spans="1:26">
      <c r="A71" s="58"/>
    </row>
    <row r="74" spans="1:26">
      <c r="F74" s="61"/>
      <c r="G74" s="61"/>
      <c r="H74" s="61"/>
      <c r="I74" s="61"/>
      <c r="J74" s="61"/>
    </row>
    <row r="78" spans="1:26">
      <c r="O78" s="44"/>
      <c r="P78" s="44"/>
      <c r="Q78" s="44"/>
      <c r="R78" s="44"/>
      <c r="S78" s="44"/>
      <c r="T78" s="44"/>
    </row>
    <row r="79" spans="1:26">
      <c r="N79" s="9"/>
      <c r="O79" s="20"/>
      <c r="P79" s="20"/>
      <c r="Q79" s="20"/>
      <c r="R79" s="20"/>
      <c r="S79" s="20"/>
      <c r="T79" s="20"/>
    </row>
    <row r="80" spans="1:26">
      <c r="N80" s="16"/>
      <c r="O80" s="20"/>
      <c r="P80" s="20"/>
      <c r="Q80" s="20"/>
      <c r="R80" s="20"/>
      <c r="S80" s="20"/>
      <c r="T80" s="20"/>
    </row>
    <row r="81" spans="14:20">
      <c r="N81" s="16"/>
      <c r="O81" s="20"/>
      <c r="P81" s="20"/>
      <c r="Q81" s="20"/>
      <c r="R81" s="20"/>
      <c r="S81" s="20"/>
      <c r="T81" s="20"/>
    </row>
    <row r="82" spans="14:20">
      <c r="N82" s="16"/>
      <c r="O82" s="20"/>
      <c r="P82" s="20"/>
      <c r="Q82" s="20"/>
      <c r="R82" s="20"/>
      <c r="S82" s="20"/>
      <c r="T82" s="20"/>
    </row>
    <row r="86" spans="14:20" ht="3.75" customHeight="1"/>
  </sheetData>
  <mergeCells count="3">
    <mergeCell ref="F3:K3"/>
    <mergeCell ref="F39:K39"/>
    <mergeCell ref="S39:X39"/>
  </mergeCells>
  <printOptions horizontalCentered="1"/>
  <pageMargins left="0.7" right="0.7" top="0.75" bottom="0.75" header="0.3" footer="0.3"/>
  <pageSetup scale="53" orientation="portrait" r:id="rId1"/>
  <headerFooter>
    <oddFooter>&amp;R10</oddFooter>
  </headerFooter>
  <rowBreaks count="1" manualBreakCount="1">
    <brk id="8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tabSelected="1" workbookViewId="0">
      <selection activeCell="S4" sqref="S4"/>
    </sheetView>
  </sheetViews>
  <sheetFormatPr defaultRowHeight="15.75"/>
  <cols>
    <col min="1" max="1" width="0.85546875" customWidth="1"/>
    <col min="2" max="2" width="8.85546875" style="191" customWidth="1"/>
    <col min="3" max="4" width="11.140625" style="191" customWidth="1"/>
    <col min="5" max="5" width="12.42578125" style="191" customWidth="1"/>
    <col min="6" max="6" width="12.140625" style="191" customWidth="1"/>
    <col min="7" max="8" width="11.140625" style="191" customWidth="1"/>
    <col min="9" max="9" width="9" style="191" customWidth="1"/>
    <col min="10" max="13" width="11.140625" style="191" customWidth="1"/>
    <col min="14" max="14" width="10.7109375" style="191" customWidth="1"/>
    <col min="15" max="15" width="11.140625" bestFit="1" customWidth="1"/>
    <col min="16" max="16" width="14.42578125" customWidth="1"/>
    <col min="17" max="17" width="0.85546875" customWidth="1"/>
    <col min="18" max="18" width="10.42578125" customWidth="1"/>
    <col min="19" max="19" width="14.7109375" customWidth="1"/>
    <col min="20" max="20" width="10.42578125" customWidth="1"/>
    <col min="21" max="21" width="14.28515625" customWidth="1"/>
    <col min="22" max="22" width="13.85546875" bestFit="1" customWidth="1"/>
    <col min="23" max="23" width="18.85546875" customWidth="1"/>
  </cols>
  <sheetData>
    <row r="1" spans="1:21" ht="15.75" customHeight="1">
      <c r="B1" s="473" t="s">
        <v>283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</row>
    <row r="2" spans="1:21" ht="15" customHeight="1"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6"/>
    </row>
    <row r="3" spans="1:21" ht="10.5" customHeight="1">
      <c r="B3" s="474"/>
      <c r="C3" s="16"/>
      <c r="D3" s="16"/>
      <c r="E3" s="16"/>
      <c r="F3" s="16"/>
      <c r="G3" s="16"/>
      <c r="H3" s="16"/>
      <c r="I3" s="16"/>
      <c r="J3" s="16"/>
      <c r="K3" s="16"/>
      <c r="L3" s="475"/>
      <c r="M3" s="475"/>
      <c r="N3" s="475"/>
      <c r="O3" s="6"/>
      <c r="P3" s="476" t="s">
        <v>202</v>
      </c>
    </row>
    <row r="4" spans="1:21" ht="164.25" customHeight="1">
      <c r="A4" s="372"/>
      <c r="B4" s="373"/>
      <c r="C4" s="390" t="s">
        <v>203</v>
      </c>
      <c r="D4" s="390" t="s">
        <v>204</v>
      </c>
      <c r="E4" s="390" t="s">
        <v>205</v>
      </c>
      <c r="F4" s="391" t="s">
        <v>206</v>
      </c>
      <c r="G4" s="391" t="s">
        <v>223</v>
      </c>
      <c r="H4" s="391" t="s">
        <v>224</v>
      </c>
      <c r="I4" s="391" t="s">
        <v>225</v>
      </c>
      <c r="J4" s="390" t="s">
        <v>207</v>
      </c>
      <c r="K4" s="392" t="s">
        <v>226</v>
      </c>
      <c r="L4" s="391" t="s">
        <v>209</v>
      </c>
      <c r="M4" s="391" t="s">
        <v>210</v>
      </c>
      <c r="N4" s="392" t="s">
        <v>227</v>
      </c>
      <c r="O4" s="393" t="s">
        <v>212</v>
      </c>
      <c r="P4" s="394" t="s">
        <v>213</v>
      </c>
      <c r="U4" s="496"/>
    </row>
    <row r="5" spans="1:21" ht="31.5">
      <c r="A5" s="372"/>
      <c r="B5" s="395"/>
      <c r="C5" s="396">
        <v>1</v>
      </c>
      <c r="D5" s="396">
        <v>2</v>
      </c>
      <c r="E5" s="396" t="s">
        <v>214</v>
      </c>
      <c r="F5" s="396">
        <v>4</v>
      </c>
      <c r="G5" s="396">
        <v>5</v>
      </c>
      <c r="H5" s="396">
        <v>6</v>
      </c>
      <c r="I5" s="396">
        <v>7</v>
      </c>
      <c r="J5" s="396" t="s">
        <v>215</v>
      </c>
      <c r="K5" s="396" t="s">
        <v>216</v>
      </c>
      <c r="L5" s="396">
        <v>10</v>
      </c>
      <c r="M5" s="396">
        <v>11</v>
      </c>
      <c r="N5" s="396" t="s">
        <v>217</v>
      </c>
      <c r="O5" s="397" t="s">
        <v>228</v>
      </c>
      <c r="P5" s="398" t="s">
        <v>218</v>
      </c>
      <c r="U5" s="496"/>
    </row>
    <row r="6" spans="1:21" ht="7.5" customHeight="1">
      <c r="B6" s="399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189"/>
      <c r="P6" s="189"/>
      <c r="U6" s="496"/>
    </row>
    <row r="7" spans="1:21" ht="16.5" hidden="1" customHeight="1">
      <c r="B7" s="377">
        <v>1970</v>
      </c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7"/>
      <c r="P7" s="385"/>
      <c r="U7" s="496"/>
    </row>
    <row r="8" spans="1:21" ht="16.5" hidden="1" customHeight="1">
      <c r="B8" s="377">
        <v>1971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7"/>
      <c r="P8" s="385"/>
      <c r="U8" s="496"/>
    </row>
    <row r="9" spans="1:21" ht="16.5" hidden="1" customHeight="1">
      <c r="B9" s="377">
        <v>1972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7"/>
      <c r="P9" s="385"/>
      <c r="U9" s="496"/>
    </row>
    <row r="10" spans="1:21" ht="16.5" hidden="1" customHeight="1">
      <c r="B10" s="377">
        <v>1973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7"/>
      <c r="P10" s="385"/>
      <c r="U10" s="496"/>
    </row>
    <row r="11" spans="1:21" ht="16.5" hidden="1" customHeight="1">
      <c r="B11" s="377">
        <v>1974</v>
      </c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O11" s="387"/>
      <c r="P11" s="385"/>
      <c r="R11" s="489"/>
      <c r="U11" s="496"/>
    </row>
    <row r="12" spans="1:21" ht="16.5" hidden="1" customHeight="1">
      <c r="B12" s="377">
        <v>1975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7"/>
      <c r="P12" s="385"/>
      <c r="R12" s="489"/>
      <c r="U12" s="496"/>
    </row>
    <row r="13" spans="1:21" ht="16.5" hidden="1" customHeight="1">
      <c r="B13" s="377">
        <v>1976</v>
      </c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7"/>
      <c r="P13" s="385"/>
      <c r="R13" s="489"/>
      <c r="U13" s="496"/>
    </row>
    <row r="14" spans="1:21" ht="16.5" hidden="1" customHeight="1">
      <c r="B14" s="377">
        <v>1977</v>
      </c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7"/>
      <c r="P14" s="385"/>
      <c r="R14" s="489"/>
      <c r="U14" s="496"/>
    </row>
    <row r="15" spans="1:21" ht="16.5" hidden="1" customHeight="1">
      <c r="B15" s="377">
        <v>1978</v>
      </c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7"/>
      <c r="P15" s="385"/>
      <c r="R15" s="489"/>
      <c r="U15" s="496"/>
    </row>
    <row r="16" spans="1:21" ht="16.5" hidden="1" customHeight="1">
      <c r="B16" s="377">
        <v>1979</v>
      </c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7"/>
      <c r="P16" s="385"/>
      <c r="R16" s="489"/>
      <c r="U16" s="496"/>
    </row>
    <row r="17" spans="2:21" ht="16.5" hidden="1" customHeight="1">
      <c r="B17" s="377">
        <v>1980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7"/>
      <c r="P17" s="385"/>
      <c r="U17" s="496"/>
    </row>
    <row r="18" spans="2:21" ht="16.5" hidden="1" customHeight="1">
      <c r="B18" s="377">
        <v>1981</v>
      </c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7"/>
      <c r="P18" s="385"/>
      <c r="S18" s="490"/>
      <c r="U18" s="496"/>
    </row>
    <row r="19" spans="2:21" ht="16.5" hidden="1" customHeight="1">
      <c r="B19" s="377">
        <v>1982</v>
      </c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7"/>
      <c r="P19" s="385"/>
      <c r="U19" s="496"/>
    </row>
    <row r="20" spans="2:21" ht="16.5" hidden="1" customHeight="1">
      <c r="B20" s="377">
        <v>1983</v>
      </c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7"/>
      <c r="P20" s="385"/>
      <c r="U20" s="496"/>
    </row>
    <row r="21" spans="2:21" ht="16.5" hidden="1" customHeight="1">
      <c r="B21" s="377">
        <v>1984</v>
      </c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7"/>
      <c r="P21" s="385"/>
      <c r="U21" s="496"/>
    </row>
    <row r="22" spans="2:21" ht="16.5" hidden="1" customHeight="1">
      <c r="B22" s="377">
        <v>1985</v>
      </c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7"/>
      <c r="P22" s="385"/>
      <c r="U22" s="496"/>
    </row>
    <row r="23" spans="2:21" ht="16.5" hidden="1" customHeight="1">
      <c r="B23" s="377">
        <v>1986</v>
      </c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7"/>
      <c r="P23" s="385"/>
      <c r="U23" s="496"/>
    </row>
    <row r="24" spans="2:21" ht="16.5" hidden="1" customHeight="1">
      <c r="B24" s="377">
        <v>1987</v>
      </c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7"/>
      <c r="P24" s="385"/>
      <c r="U24" s="496"/>
    </row>
    <row r="25" spans="2:21" ht="16.5" hidden="1" customHeight="1">
      <c r="B25" s="377">
        <v>1988</v>
      </c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7"/>
      <c r="P25" s="385"/>
      <c r="U25" s="496"/>
    </row>
    <row r="26" spans="2:21" ht="16.5" hidden="1" customHeight="1">
      <c r="B26" s="377">
        <v>1989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7"/>
      <c r="P26" s="385"/>
      <c r="U26" s="496"/>
    </row>
    <row r="27" spans="2:21" ht="16.5" hidden="1" customHeight="1">
      <c r="B27" s="377">
        <v>1990</v>
      </c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7"/>
      <c r="P27" s="385"/>
      <c r="U27" s="496"/>
    </row>
    <row r="28" spans="2:21" ht="16.5" hidden="1" customHeight="1">
      <c r="B28" s="377">
        <v>1991</v>
      </c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7"/>
      <c r="P28" s="385"/>
      <c r="U28" s="496"/>
    </row>
    <row r="29" spans="2:21" ht="16.5" hidden="1" customHeight="1">
      <c r="B29" s="377">
        <v>1992</v>
      </c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7"/>
      <c r="P29" s="385"/>
      <c r="U29" s="496"/>
    </row>
    <row r="30" spans="2:21" ht="16.5" hidden="1" customHeight="1">
      <c r="B30" s="377">
        <v>1993</v>
      </c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7"/>
      <c r="P30" s="385"/>
      <c r="U30" s="496"/>
    </row>
    <row r="31" spans="2:21" ht="16.5" hidden="1" customHeight="1">
      <c r="B31" s="377">
        <v>1994</v>
      </c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7"/>
      <c r="P31" s="385"/>
      <c r="U31" s="496"/>
    </row>
    <row r="32" spans="2:21" ht="16.5" hidden="1" customHeight="1">
      <c r="B32" s="377">
        <v>1995</v>
      </c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7"/>
      <c r="P32" s="385"/>
      <c r="U32" s="496"/>
    </row>
    <row r="33" spans="2:25" ht="16.5" hidden="1" customHeight="1">
      <c r="B33" s="377">
        <v>1996</v>
      </c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7"/>
      <c r="P33" s="385"/>
      <c r="U33" s="496"/>
    </row>
    <row r="34" spans="2:25" ht="16.5" hidden="1" customHeight="1">
      <c r="B34" s="377">
        <v>1997</v>
      </c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7"/>
      <c r="P34" s="385"/>
      <c r="U34" s="496"/>
    </row>
    <row r="35" spans="2:25" ht="16.5" hidden="1" customHeight="1">
      <c r="B35" s="377">
        <v>1998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7"/>
      <c r="P35" s="385"/>
      <c r="U35" s="496"/>
    </row>
    <row r="36" spans="2:25" ht="16.5" hidden="1" customHeight="1">
      <c r="B36" s="377">
        <v>1999</v>
      </c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7"/>
      <c r="P36" s="385"/>
      <c r="U36" s="496"/>
    </row>
    <row r="37" spans="2:25" ht="16.5" hidden="1" customHeight="1">
      <c r="B37" s="377">
        <v>2000</v>
      </c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7"/>
      <c r="P37" s="385"/>
      <c r="U37" s="496"/>
    </row>
    <row r="38" spans="2:25" ht="16.5" hidden="1" customHeight="1">
      <c r="B38" s="377">
        <v>2001</v>
      </c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7"/>
      <c r="P38" s="385"/>
      <c r="U38" s="496"/>
    </row>
    <row r="39" spans="2:25" ht="16.5" hidden="1" customHeight="1">
      <c r="B39" s="377">
        <v>2002</v>
      </c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7"/>
      <c r="P39" s="385"/>
      <c r="U39" s="496"/>
    </row>
    <row r="40" spans="2:25" ht="16.5" hidden="1" customHeight="1">
      <c r="B40" s="377">
        <v>2003</v>
      </c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7"/>
      <c r="P40" s="385"/>
      <c r="U40" s="496"/>
    </row>
    <row r="41" spans="2:25" ht="16.5" hidden="1" customHeight="1">
      <c r="B41" s="377">
        <v>2004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7"/>
      <c r="P41" s="385"/>
      <c r="U41" s="496"/>
    </row>
    <row r="42" spans="2:25" ht="16.5" hidden="1" customHeight="1">
      <c r="B42" s="377">
        <v>2005</v>
      </c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7"/>
      <c r="P42" s="385"/>
      <c r="U42" s="496"/>
    </row>
    <row r="43" spans="2:25" ht="22.5" customHeight="1">
      <c r="B43" s="377">
        <v>2006</v>
      </c>
      <c r="C43" s="385">
        <v>15450.022354501358</v>
      </c>
      <c r="D43" s="385">
        <v>2114.3989318967997</v>
      </c>
      <c r="E43" s="385">
        <f>SUM(C43:D43)</f>
        <v>17564.421286398159</v>
      </c>
      <c r="F43" s="385">
        <v>4046.97</v>
      </c>
      <c r="G43" s="401" t="s">
        <v>10</v>
      </c>
      <c r="H43" s="402" t="s">
        <v>10</v>
      </c>
      <c r="I43" s="402" t="s">
        <v>10</v>
      </c>
      <c r="J43" s="385">
        <v>4046.97</v>
      </c>
      <c r="K43" s="403">
        <f>E43+J43</f>
        <v>21611.39128639816</v>
      </c>
      <c r="L43" s="385">
        <v>4712.3019539999996</v>
      </c>
      <c r="M43" s="385">
        <v>7618.6081000000004</v>
      </c>
      <c r="N43" s="404">
        <f>L43-M43</f>
        <v>-2906.3061460000008</v>
      </c>
      <c r="O43" s="405">
        <v>5.0474733870942146E-4</v>
      </c>
      <c r="P43" s="404">
        <v>18705.084635650819</v>
      </c>
      <c r="R43" s="493"/>
      <c r="S43" s="502"/>
      <c r="T43" s="495"/>
      <c r="U43" s="496"/>
      <c r="V43" s="497"/>
      <c r="W43" s="495"/>
      <c r="X43" s="498"/>
    </row>
    <row r="44" spans="2:25" ht="22.5" customHeight="1">
      <c r="B44" s="377">
        <v>2007</v>
      </c>
      <c r="C44" s="385">
        <v>16243.241097888294</v>
      </c>
      <c r="D44" s="385">
        <v>2145.751522956522</v>
      </c>
      <c r="E44" s="385">
        <f t="shared" ref="E44:E52" si="0">SUM(C44:D44)</f>
        <v>18388.992620844816</v>
      </c>
      <c r="F44" s="385">
        <v>4789.49</v>
      </c>
      <c r="G44" s="401" t="s">
        <v>10</v>
      </c>
      <c r="H44" s="402" t="s">
        <v>10</v>
      </c>
      <c r="I44" s="402" t="s">
        <v>10</v>
      </c>
      <c r="J44" s="385">
        <v>4789.49</v>
      </c>
      <c r="K44" s="403">
        <f t="shared" ref="K44:K52" si="1">E44+J44</f>
        <v>23178.482620844814</v>
      </c>
      <c r="L44" s="385">
        <v>5568.4196520000005</v>
      </c>
      <c r="M44" s="385">
        <v>9270.2734239999991</v>
      </c>
      <c r="N44" s="404">
        <f t="shared" ref="N44:N52" si="2">L44-M44</f>
        <v>-3701.8537719999986</v>
      </c>
      <c r="O44" s="405">
        <v>41.531954527144997</v>
      </c>
      <c r="P44" s="404">
        <v>19518.16080337196</v>
      </c>
      <c r="R44" s="493"/>
      <c r="S44" s="502"/>
      <c r="T44" s="495"/>
      <c r="U44" s="496"/>
      <c r="V44" s="497"/>
      <c r="W44" s="495"/>
      <c r="X44" s="498"/>
    </row>
    <row r="45" spans="2:25" ht="22.5" customHeight="1">
      <c r="B45" s="377">
        <v>2008</v>
      </c>
      <c r="C45" s="385">
        <v>18002.865676271242</v>
      </c>
      <c r="D45" s="385">
        <v>2424.5584272952105</v>
      </c>
      <c r="E45" s="385">
        <f t="shared" si="0"/>
        <v>20427.424103566453</v>
      </c>
      <c r="F45" s="385">
        <v>6229.59</v>
      </c>
      <c r="G45" s="401" t="s">
        <v>10</v>
      </c>
      <c r="H45" s="402" t="s">
        <v>10</v>
      </c>
      <c r="I45" s="402" t="s">
        <v>10</v>
      </c>
      <c r="J45" s="385">
        <v>6229.59</v>
      </c>
      <c r="K45" s="403">
        <f t="shared" si="1"/>
        <v>26657.014103566453</v>
      </c>
      <c r="L45" s="385">
        <v>6500.7188340000002</v>
      </c>
      <c r="M45" s="385">
        <v>11553.71533897249</v>
      </c>
      <c r="N45" s="404">
        <f t="shared" si="2"/>
        <v>-5052.9965049724897</v>
      </c>
      <c r="O45" s="405">
        <v>-299.98429731889303</v>
      </c>
      <c r="P45" s="404">
        <v>21304.033301275071</v>
      </c>
      <c r="R45" s="493"/>
      <c r="S45" s="502"/>
      <c r="T45" s="495"/>
      <c r="U45" s="496"/>
      <c r="V45" s="497"/>
      <c r="W45" s="495"/>
      <c r="X45" s="498"/>
    </row>
    <row r="46" spans="2:25" ht="22.5" customHeight="1">
      <c r="B46" s="377">
        <v>2009</v>
      </c>
      <c r="C46" s="385">
        <v>17639.439240129519</v>
      </c>
      <c r="D46" s="385">
        <v>2910.6872233226286</v>
      </c>
      <c r="E46" s="385">
        <f t="shared" si="0"/>
        <v>20550.126463452147</v>
      </c>
      <c r="F46" s="385">
        <v>4898.82</v>
      </c>
      <c r="G46" s="385">
        <v>226.58790300000001</v>
      </c>
      <c r="H46" s="402" t="s">
        <v>10</v>
      </c>
      <c r="I46" s="402" t="s">
        <v>10</v>
      </c>
      <c r="J46" s="385">
        <v>5125.4079029999994</v>
      </c>
      <c r="K46" s="403">
        <f t="shared" si="1"/>
        <v>25675.534366452146</v>
      </c>
      <c r="L46" s="385">
        <v>6996.0915540000005</v>
      </c>
      <c r="M46" s="385">
        <v>10103.632158429684</v>
      </c>
      <c r="N46" s="404">
        <f t="shared" si="2"/>
        <v>-3107.5406044296833</v>
      </c>
      <c r="O46" s="405">
        <v>-231.88933891949301</v>
      </c>
      <c r="P46" s="404">
        <v>22336.10442310297</v>
      </c>
      <c r="R46" s="493"/>
      <c r="S46" s="502"/>
      <c r="T46" s="495"/>
      <c r="U46" s="496"/>
      <c r="V46" s="497"/>
      <c r="W46" s="495"/>
      <c r="X46" s="498"/>
      <c r="Y46" s="500"/>
    </row>
    <row r="47" spans="2:25" ht="22.5" customHeight="1">
      <c r="B47" s="374">
        <v>2010</v>
      </c>
      <c r="C47" s="385">
        <v>18629.3</v>
      </c>
      <c r="D47" s="385">
        <v>3317.8672541046603</v>
      </c>
      <c r="E47" s="385">
        <f t="shared" si="0"/>
        <v>21947.167254104661</v>
      </c>
      <c r="F47" s="385">
        <v>6094.06</v>
      </c>
      <c r="G47" s="385">
        <v>251.94</v>
      </c>
      <c r="H47" s="402">
        <v>54.566312612847099</v>
      </c>
      <c r="I47" s="402" t="s">
        <v>10</v>
      </c>
      <c r="J47" s="385">
        <v>6400.5663126128475</v>
      </c>
      <c r="K47" s="403">
        <f t="shared" si="1"/>
        <v>28347.733566717507</v>
      </c>
      <c r="L47" s="385">
        <v>8722.6715207400011</v>
      </c>
      <c r="M47" s="385">
        <v>12801.40381</v>
      </c>
      <c r="N47" s="404">
        <f t="shared" si="2"/>
        <v>-4078.7322892599987</v>
      </c>
      <c r="O47" s="405">
        <v>-168.408930334139</v>
      </c>
      <c r="P47" s="404">
        <v>24100.592347123369</v>
      </c>
      <c r="R47" s="493"/>
      <c r="S47" s="502"/>
      <c r="T47" s="495"/>
      <c r="U47" s="496"/>
      <c r="V47" s="497"/>
      <c r="W47" s="495"/>
      <c r="X47" s="498"/>
      <c r="Y47" s="500"/>
    </row>
    <row r="48" spans="2:25">
      <c r="B48" s="377">
        <v>2011</v>
      </c>
      <c r="C48" s="385">
        <v>21329.326109868602</v>
      </c>
      <c r="D48" s="385">
        <v>4968.6031773221503</v>
      </c>
      <c r="E48" s="385">
        <f t="shared" si="0"/>
        <v>26297.929287190753</v>
      </c>
      <c r="F48" s="385">
        <v>6188.4699541868804</v>
      </c>
      <c r="G48" s="385">
        <v>175.84</v>
      </c>
      <c r="H48" s="406">
        <v>-14.111486938964006</v>
      </c>
      <c r="I48" s="385">
        <v>265.851287124191</v>
      </c>
      <c r="J48" s="385">
        <f>SUM(F48:I48)</f>
        <v>6616.0497543721076</v>
      </c>
      <c r="K48" s="403">
        <f t="shared" si="1"/>
        <v>32913.979041562859</v>
      </c>
      <c r="L48" s="385">
        <v>13419.139475999998</v>
      </c>
      <c r="M48" s="385">
        <v>17932.161479999995</v>
      </c>
      <c r="N48" s="404">
        <f t="shared" si="2"/>
        <v>-4513.0220039999967</v>
      </c>
      <c r="O48" s="405">
        <v>-914.92472875438</v>
      </c>
      <c r="P48" s="404">
        <v>27486.032308808481</v>
      </c>
      <c r="R48" s="493"/>
      <c r="S48" s="502"/>
      <c r="T48" s="495"/>
      <c r="U48" s="496"/>
      <c r="V48" s="497"/>
      <c r="W48" s="495"/>
      <c r="X48" s="498"/>
      <c r="Y48" s="500"/>
    </row>
    <row r="49" spans="2:25">
      <c r="B49" s="377">
        <v>2012</v>
      </c>
      <c r="C49" s="385">
        <v>19029.3</v>
      </c>
      <c r="D49" s="407">
        <v>5407.0850621451</v>
      </c>
      <c r="E49" s="385">
        <f t="shared" si="0"/>
        <v>24436.385062145098</v>
      </c>
      <c r="F49" s="407">
        <v>9299.1057957708854</v>
      </c>
      <c r="G49" s="407">
        <v>192.54949782541954</v>
      </c>
      <c r="H49" s="408">
        <v>-4.7060350461738381</v>
      </c>
      <c r="I49" s="407">
        <v>280.27995734308297</v>
      </c>
      <c r="J49" s="385">
        <f t="shared" ref="J49:J52" si="3">SUM(F49:I49)</f>
        <v>9767.2292158932141</v>
      </c>
      <c r="K49" s="403">
        <f t="shared" si="1"/>
        <v>34203.614278038309</v>
      </c>
      <c r="L49" s="407">
        <v>15456.971188</v>
      </c>
      <c r="M49" s="407">
        <v>20224.979587999995</v>
      </c>
      <c r="N49" s="404">
        <f t="shared" si="2"/>
        <v>-4768.0083999999952</v>
      </c>
      <c r="O49" s="405">
        <v>604.64554369247696</v>
      </c>
      <c r="P49" s="409">
        <v>30040.251421730791</v>
      </c>
      <c r="R49" s="493"/>
      <c r="S49" s="502"/>
      <c r="T49" s="495"/>
      <c r="U49" s="496"/>
      <c r="V49" s="497"/>
      <c r="W49" s="495"/>
      <c r="X49" s="498"/>
      <c r="Y49" s="500"/>
    </row>
    <row r="50" spans="2:25">
      <c r="B50" s="377">
        <v>2013</v>
      </c>
      <c r="C50" s="385">
        <v>20930.15036218</v>
      </c>
      <c r="D50" s="407">
        <v>5307.8476244153198</v>
      </c>
      <c r="E50" s="385">
        <f t="shared" si="0"/>
        <v>26237.997986595321</v>
      </c>
      <c r="F50" s="407">
        <v>9998.7893216382909</v>
      </c>
      <c r="G50" s="407">
        <v>209.86938802146344</v>
      </c>
      <c r="H50" s="408">
        <v>-26.183836649696332</v>
      </c>
      <c r="I50" s="407">
        <v>295.65481994114543</v>
      </c>
      <c r="J50" s="385">
        <f t="shared" si="3"/>
        <v>10478.129692951203</v>
      </c>
      <c r="K50" s="403">
        <f t="shared" si="1"/>
        <v>36716.127679546524</v>
      </c>
      <c r="L50" s="407">
        <v>14899.759623999998</v>
      </c>
      <c r="M50" s="407">
        <v>20684.707170000001</v>
      </c>
      <c r="N50" s="404">
        <f t="shared" si="2"/>
        <v>-5784.9475460000031</v>
      </c>
      <c r="O50" s="405">
        <v>1305.7722089828401</v>
      </c>
      <c r="P50" s="409">
        <v>32236.952342529366</v>
      </c>
      <c r="R50" s="493"/>
      <c r="S50" s="502"/>
      <c r="T50" s="495"/>
      <c r="U50" s="496"/>
      <c r="V50" s="497"/>
      <c r="W50" s="495"/>
      <c r="X50" s="498"/>
      <c r="Y50" s="500"/>
    </row>
    <row r="51" spans="2:25">
      <c r="B51" s="377" t="s">
        <v>168</v>
      </c>
      <c r="C51" s="385">
        <v>22081.1419663253</v>
      </c>
      <c r="D51" s="407">
        <v>5544.4150022991298</v>
      </c>
      <c r="E51" s="385">
        <f t="shared" si="0"/>
        <v>27625.556968624431</v>
      </c>
      <c r="F51" s="407">
        <v>10278.847833151656</v>
      </c>
      <c r="G51" s="407">
        <v>215.84474387819122</v>
      </c>
      <c r="H51" s="407">
        <v>14.444350118103102</v>
      </c>
      <c r="I51" s="407">
        <v>314.73401460987969</v>
      </c>
      <c r="J51" s="407">
        <f t="shared" si="3"/>
        <v>10823.87094175783</v>
      </c>
      <c r="K51" s="403">
        <f t="shared" si="1"/>
        <v>38449.427910382263</v>
      </c>
      <c r="L51" s="407">
        <v>14030.788279426937</v>
      </c>
      <c r="M51" s="407">
        <v>17369.294919452859</v>
      </c>
      <c r="N51" s="404">
        <f t="shared" si="2"/>
        <v>-3338.506640025922</v>
      </c>
      <c r="O51" s="410">
        <v>-1589.04737828302</v>
      </c>
      <c r="P51" s="409">
        <v>33521.873892073316</v>
      </c>
      <c r="Q51" s="411"/>
      <c r="R51" s="493"/>
      <c r="S51" s="502"/>
      <c r="T51" s="495"/>
      <c r="U51" s="496"/>
      <c r="V51" s="497"/>
      <c r="W51" s="495"/>
      <c r="X51" s="498"/>
      <c r="Y51" s="500"/>
    </row>
    <row r="52" spans="2:25" ht="16.5" thickBot="1">
      <c r="B52" s="379" t="s">
        <v>181</v>
      </c>
      <c r="C52" s="412">
        <v>21525.962546445775</v>
      </c>
      <c r="D52" s="412">
        <v>5780.9823801829398</v>
      </c>
      <c r="E52" s="412">
        <f t="shared" si="0"/>
        <v>27306.944926628716</v>
      </c>
      <c r="F52" s="412">
        <v>10558.906344665</v>
      </c>
      <c r="G52" s="412">
        <v>221.82009973491901</v>
      </c>
      <c r="H52" s="412">
        <v>55.072536885902601</v>
      </c>
      <c r="I52" s="412">
        <v>454.14533140040101</v>
      </c>
      <c r="J52" s="412">
        <f t="shared" si="3"/>
        <v>11289.944312686222</v>
      </c>
      <c r="K52" s="413">
        <f t="shared" si="1"/>
        <v>38596.889239314936</v>
      </c>
      <c r="L52" s="412">
        <v>14771.0983534269</v>
      </c>
      <c r="M52" s="412">
        <v>18745.567764452899</v>
      </c>
      <c r="N52" s="414">
        <f t="shared" si="2"/>
        <v>-3974.4694110259989</v>
      </c>
      <c r="O52" s="415">
        <v>200.96</v>
      </c>
      <c r="P52" s="414">
        <v>34823.3808356152</v>
      </c>
      <c r="Q52" s="372"/>
      <c r="R52" s="493"/>
      <c r="S52" s="502"/>
      <c r="T52" s="495"/>
      <c r="U52" s="496"/>
      <c r="V52" s="497"/>
      <c r="W52" s="495"/>
      <c r="X52" s="498"/>
      <c r="Y52" s="500"/>
    </row>
    <row r="53" spans="2:25" ht="15">
      <c r="B53" s="374"/>
      <c r="C53" s="194"/>
      <c r="D53" s="378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381"/>
      <c r="P53" s="194"/>
    </row>
    <row r="54" spans="2:25" ht="15">
      <c r="B54" s="416" t="s">
        <v>229</v>
      </c>
      <c r="C54" s="57"/>
      <c r="D54" s="380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2:25" ht="15">
      <c r="B55" s="374">
        <v>2006</v>
      </c>
      <c r="C55" s="417" t="s">
        <v>10</v>
      </c>
      <c r="D55" s="417" t="s">
        <v>10</v>
      </c>
      <c r="E55" s="417" t="s">
        <v>10</v>
      </c>
      <c r="F55" s="417" t="s">
        <v>10</v>
      </c>
      <c r="G55" s="417" t="s">
        <v>10</v>
      </c>
      <c r="H55" s="417" t="s">
        <v>10</v>
      </c>
      <c r="I55" s="417" t="s">
        <v>10</v>
      </c>
      <c r="J55" s="417" t="s">
        <v>10</v>
      </c>
      <c r="K55" s="417" t="s">
        <v>10</v>
      </c>
      <c r="L55" s="417" t="s">
        <v>10</v>
      </c>
      <c r="M55" s="417" t="s">
        <v>10</v>
      </c>
      <c r="N55" s="417" t="s">
        <v>10</v>
      </c>
      <c r="O55" s="417" t="s">
        <v>10</v>
      </c>
      <c r="P55" s="417" t="s">
        <v>10</v>
      </c>
      <c r="S55" s="503"/>
      <c r="W55" s="500"/>
    </row>
    <row r="56" spans="2:25" ht="22.5" customHeight="1">
      <c r="B56" s="374">
        <v>2007</v>
      </c>
      <c r="C56" s="378">
        <f>C44/C43*100-100</f>
        <v>5.1340944704577112</v>
      </c>
      <c r="D56" s="378">
        <f t="shared" ref="D56:F56" si="4">D44/D43*100-100</f>
        <v>1.48281341740919</v>
      </c>
      <c r="E56" s="378">
        <f t="shared" si="4"/>
        <v>4.6945545258880941</v>
      </c>
      <c r="F56" s="378">
        <f t="shared" si="4"/>
        <v>18.347553848928939</v>
      </c>
      <c r="G56" s="376" t="s">
        <v>10</v>
      </c>
      <c r="H56" s="375" t="s">
        <v>10</v>
      </c>
      <c r="I56" s="376" t="s">
        <v>10</v>
      </c>
      <c r="J56" s="378">
        <f>J44/J43*100-100</f>
        <v>18.347553848928939</v>
      </c>
      <c r="K56" s="382">
        <f>K44/K43*100-100</f>
        <v>7.2512283622987042</v>
      </c>
      <c r="L56" s="378">
        <f t="shared" ref="L56:P63" si="5">L44/L43*100-100</f>
        <v>18.167717314322189</v>
      </c>
      <c r="M56" s="378">
        <f t="shared" si="5"/>
        <v>21.679357991914543</v>
      </c>
      <c r="N56" s="378">
        <f t="shared" ref="N56:N63" si="6">((N44-N43)/-N43)*100</f>
        <v>-27.373152931425469</v>
      </c>
      <c r="O56" s="417" t="s">
        <v>10</v>
      </c>
      <c r="P56" s="382">
        <f>P44/P43*100-100</f>
        <v>4.3468189722673856</v>
      </c>
      <c r="S56" s="503"/>
    </row>
    <row r="57" spans="2:25" ht="22.5" customHeight="1">
      <c r="B57" s="374">
        <v>2008</v>
      </c>
      <c r="C57" s="378">
        <f t="shared" ref="C57:P64" si="7">C45/C44*100-100</f>
        <v>10.832964725320153</v>
      </c>
      <c r="D57" s="378">
        <f t="shared" si="7"/>
        <v>12.99343849256762</v>
      </c>
      <c r="E57" s="378">
        <f t="shared" si="7"/>
        <v>11.085063356928941</v>
      </c>
      <c r="F57" s="378">
        <f t="shared" si="7"/>
        <v>30.067919548845509</v>
      </c>
      <c r="G57" s="376" t="s">
        <v>10</v>
      </c>
      <c r="H57" s="375" t="s">
        <v>10</v>
      </c>
      <c r="I57" s="376" t="s">
        <v>10</v>
      </c>
      <c r="J57" s="378">
        <f t="shared" ref="J57:K63" si="8">J45/J44*100-100</f>
        <v>30.067919548845509</v>
      </c>
      <c r="K57" s="382">
        <f t="shared" si="8"/>
        <v>15.007589321629425</v>
      </c>
      <c r="L57" s="378">
        <f t="shared" si="5"/>
        <v>16.742617120553177</v>
      </c>
      <c r="M57" s="378">
        <f t="shared" si="5"/>
        <v>24.631872335726811</v>
      </c>
      <c r="N57" s="378">
        <f t="shared" si="6"/>
        <v>-36.499084409876893</v>
      </c>
      <c r="O57" s="382">
        <f t="shared" si="5"/>
        <v>-822.29756758215012</v>
      </c>
      <c r="P57" s="382">
        <f t="shared" si="5"/>
        <v>9.1497990814512775</v>
      </c>
      <c r="S57" s="495"/>
    </row>
    <row r="58" spans="2:25" ht="22.5" customHeight="1">
      <c r="B58" s="374">
        <v>2009</v>
      </c>
      <c r="C58" s="378">
        <f t="shared" si="7"/>
        <v>-2.0187143684615592</v>
      </c>
      <c r="D58" s="378">
        <f t="shared" si="7"/>
        <v>20.050199267407791</v>
      </c>
      <c r="E58" s="378">
        <f t="shared" si="7"/>
        <v>0.60067465806552889</v>
      </c>
      <c r="F58" s="378">
        <f t="shared" si="7"/>
        <v>-21.362080008475687</v>
      </c>
      <c r="G58" s="376" t="s">
        <v>10</v>
      </c>
      <c r="H58" s="375" t="s">
        <v>10</v>
      </c>
      <c r="I58" s="376" t="s">
        <v>10</v>
      </c>
      <c r="J58" s="378">
        <f t="shared" si="8"/>
        <v>-17.724795644657206</v>
      </c>
      <c r="K58" s="382">
        <f t="shared" si="8"/>
        <v>-3.6818817490252798</v>
      </c>
      <c r="L58" s="378">
        <f t="shared" si="5"/>
        <v>7.6202760440753963</v>
      </c>
      <c r="M58" s="378">
        <f t="shared" si="5"/>
        <v>-12.55079546274996</v>
      </c>
      <c r="N58" s="378">
        <f t="shared" si="6"/>
        <v>38.501033963279937</v>
      </c>
      <c r="O58" s="382">
        <f t="shared" si="5"/>
        <v>-22.699507610230967</v>
      </c>
      <c r="P58" s="382">
        <f t="shared" si="5"/>
        <v>4.8444869909498749</v>
      </c>
    </row>
    <row r="59" spans="2:25" ht="22.5" customHeight="1">
      <c r="B59" s="374">
        <v>2010</v>
      </c>
      <c r="C59" s="378">
        <f t="shared" si="7"/>
        <v>5.6116339436605074</v>
      </c>
      <c r="D59" s="378">
        <f t="shared" si="7"/>
        <v>13.989137256638131</v>
      </c>
      <c r="E59" s="378">
        <f t="shared" si="7"/>
        <v>6.79821018686728</v>
      </c>
      <c r="F59" s="378">
        <f t="shared" si="7"/>
        <v>24.398528625260795</v>
      </c>
      <c r="G59" s="378">
        <f t="shared" si="7"/>
        <v>11.188636579597102</v>
      </c>
      <c r="H59" s="375" t="s">
        <v>10</v>
      </c>
      <c r="I59" s="376" t="s">
        <v>10</v>
      </c>
      <c r="J59" s="378">
        <f t="shared" si="8"/>
        <v>24.879159546823075</v>
      </c>
      <c r="K59" s="382">
        <f t="shared" si="8"/>
        <v>10.407569954052747</v>
      </c>
      <c r="L59" s="378">
        <f t="shared" si="5"/>
        <v>24.67920771781256</v>
      </c>
      <c r="M59" s="378">
        <f t="shared" si="5"/>
        <v>26.701008204455519</v>
      </c>
      <c r="N59" s="378">
        <f t="shared" si="6"/>
        <v>-31.252743196530332</v>
      </c>
      <c r="O59" s="382">
        <f t="shared" si="5"/>
        <v>-27.375302754816616</v>
      </c>
      <c r="P59" s="382">
        <f t="shared" si="5"/>
        <v>7.8997120115328983</v>
      </c>
      <c r="U59" s="503"/>
    </row>
    <row r="60" spans="2:25">
      <c r="B60" s="377">
        <v>2011</v>
      </c>
      <c r="C60" s="378">
        <f t="shared" si="7"/>
        <v>14.493438346414521</v>
      </c>
      <c r="D60" s="378">
        <f t="shared" si="7"/>
        <v>49.752922488845854</v>
      </c>
      <c r="E60" s="378">
        <f t="shared" si="7"/>
        <v>19.823797680643239</v>
      </c>
      <c r="F60" s="378">
        <f t="shared" si="7"/>
        <v>1.549212744654298</v>
      </c>
      <c r="G60" s="378">
        <f t="shared" si="7"/>
        <v>-30.205604509010072</v>
      </c>
      <c r="H60" s="375" t="s">
        <v>10</v>
      </c>
      <c r="I60" s="376" t="s">
        <v>10</v>
      </c>
      <c r="J60" s="378">
        <f t="shared" si="8"/>
        <v>3.3666308766246544</v>
      </c>
      <c r="K60" s="382">
        <f t="shared" si="8"/>
        <v>16.107973726007103</v>
      </c>
      <c r="L60" s="378">
        <f t="shared" si="5"/>
        <v>53.842082028345885</v>
      </c>
      <c r="M60" s="378">
        <f t="shared" si="5"/>
        <v>40.07964865534538</v>
      </c>
      <c r="N60" s="378">
        <f t="shared" si="6"/>
        <v>-10.647664125531293</v>
      </c>
      <c r="O60" s="382">
        <f t="shared" si="5"/>
        <v>443.27566058348816</v>
      </c>
      <c r="P60" s="382">
        <f t="shared" si="5"/>
        <v>14.047123460387454</v>
      </c>
    </row>
    <row r="61" spans="2:25">
      <c r="B61" s="377">
        <v>2012</v>
      </c>
      <c r="C61" s="378">
        <f t="shared" si="7"/>
        <v>-10.783397928378207</v>
      </c>
      <c r="D61" s="378">
        <f t="shared" si="7"/>
        <v>8.8250534239538752</v>
      </c>
      <c r="E61" s="378">
        <f t="shared" si="7"/>
        <v>-7.0786722586267672</v>
      </c>
      <c r="F61" s="378">
        <f t="shared" si="7"/>
        <v>50.265022931548202</v>
      </c>
      <c r="G61" s="378">
        <f t="shared" si="7"/>
        <v>9.5026716477590583</v>
      </c>
      <c r="H61" s="378">
        <f t="shared" si="7"/>
        <v>-66.65103354076922</v>
      </c>
      <c r="I61" s="378">
        <f t="shared" si="7"/>
        <v>5.4273463841277874</v>
      </c>
      <c r="J61" s="378">
        <f t="shared" si="8"/>
        <v>47.629319284346394</v>
      </c>
      <c r="K61" s="382">
        <f t="shared" si="8"/>
        <v>3.9181991179095377</v>
      </c>
      <c r="L61" s="378">
        <f t="shared" si="5"/>
        <v>15.186008876684269</v>
      </c>
      <c r="M61" s="378">
        <f t="shared" si="5"/>
        <v>12.78606659078558</v>
      </c>
      <c r="N61" s="378">
        <f t="shared" si="6"/>
        <v>-5.6500144642325703</v>
      </c>
      <c r="O61" s="382">
        <f t="shared" si="5"/>
        <v>-166.08691673638211</v>
      </c>
      <c r="P61" s="382">
        <f t="shared" si="5"/>
        <v>9.2927894583888531</v>
      </c>
      <c r="S61" s="503"/>
    </row>
    <row r="62" spans="2:25">
      <c r="B62" s="377">
        <v>2013</v>
      </c>
      <c r="C62" s="378">
        <f t="shared" si="7"/>
        <v>9.9890713908551589</v>
      </c>
      <c r="D62" s="378">
        <f t="shared" si="7"/>
        <v>-1.8353222963799851</v>
      </c>
      <c r="E62" s="378">
        <f t="shared" si="7"/>
        <v>7.3726654735079507</v>
      </c>
      <c r="F62" s="378">
        <f t="shared" si="7"/>
        <v>7.5242022322792792</v>
      </c>
      <c r="G62" s="378">
        <f t="shared" si="7"/>
        <v>8.9950326496034165</v>
      </c>
      <c r="H62" s="378">
        <f t="shared" si="7"/>
        <v>456.38847549562252</v>
      </c>
      <c r="I62" s="378">
        <f t="shared" si="7"/>
        <v>5.4855376544968237</v>
      </c>
      <c r="J62" s="378">
        <f t="shared" si="8"/>
        <v>7.2784252457310288</v>
      </c>
      <c r="K62" s="382">
        <f t="shared" si="8"/>
        <v>7.3457541097388344</v>
      </c>
      <c r="L62" s="378">
        <f t="shared" si="5"/>
        <v>-3.604920765024076</v>
      </c>
      <c r="M62" s="378">
        <f t="shared" si="5"/>
        <v>2.2730682125027926</v>
      </c>
      <c r="N62" s="378">
        <f t="shared" si="6"/>
        <v>-21.328384111068448</v>
      </c>
      <c r="O62" s="382">
        <f t="shared" si="5"/>
        <v>115.95664147439027</v>
      </c>
      <c r="P62" s="382">
        <f t="shared" si="5"/>
        <v>7.3125250849581818</v>
      </c>
      <c r="S62" s="503"/>
    </row>
    <row r="63" spans="2:25" ht="15">
      <c r="B63" s="418" t="s">
        <v>168</v>
      </c>
      <c r="C63" s="378">
        <f t="shared" si="7"/>
        <v>5.4992037048386351</v>
      </c>
      <c r="D63" s="378">
        <f t="shared" si="7"/>
        <v>4.4569361184302778</v>
      </c>
      <c r="E63" s="378">
        <f t="shared" si="7"/>
        <v>5.2883569193731716</v>
      </c>
      <c r="F63" s="378">
        <f t="shared" si="7"/>
        <v>2.8009242169678714</v>
      </c>
      <c r="G63" s="378">
        <f t="shared" si="7"/>
        <v>2.8471783870245559</v>
      </c>
      <c r="H63" s="378">
        <f t="shared" si="7"/>
        <v>-155.16513989660342</v>
      </c>
      <c r="I63" s="378">
        <f t="shared" si="7"/>
        <v>6.4531992654583803</v>
      </c>
      <c r="J63" s="378">
        <f t="shared" si="8"/>
        <v>3.2996465871119511</v>
      </c>
      <c r="K63" s="382">
        <f t="shared" si="8"/>
        <v>4.7208143679087016</v>
      </c>
      <c r="L63" s="378">
        <f t="shared" si="5"/>
        <v>-5.8321165341040313</v>
      </c>
      <c r="M63" s="378">
        <f t="shared" si="5"/>
        <v>-16.028325773717697</v>
      </c>
      <c r="N63" s="378">
        <f t="shared" si="6"/>
        <v>42.289768170251953</v>
      </c>
      <c r="O63" s="382">
        <f t="shared" si="5"/>
        <v>-221.69407246925886</v>
      </c>
      <c r="P63" s="382">
        <f t="shared" si="5"/>
        <v>3.9858654623774186</v>
      </c>
    </row>
    <row r="64" spans="2:25" ht="15">
      <c r="B64" s="419" t="s">
        <v>181</v>
      </c>
      <c r="C64" s="380">
        <f t="shared" si="7"/>
        <v>-2.514269509820636</v>
      </c>
      <c r="D64" s="380">
        <f t="shared" si="7"/>
        <v>4.2667689519220886</v>
      </c>
      <c r="E64" s="380">
        <f t="shared" si="7"/>
        <v>-1.1533235053236268</v>
      </c>
      <c r="F64" s="380">
        <f t="shared" si="7"/>
        <v>2.7246099568678233</v>
      </c>
      <c r="G64" s="380">
        <f t="shared" si="7"/>
        <v>2.7683582881684146</v>
      </c>
      <c r="H64" s="380">
        <f t="shared" si="7"/>
        <v>281.27389903738344</v>
      </c>
      <c r="I64" s="380">
        <f t="shared" si="7"/>
        <v>44.294963467270918</v>
      </c>
      <c r="J64" s="380">
        <f t="shared" si="7"/>
        <v>4.3059767936654652</v>
      </c>
      <c r="K64" s="380">
        <f t="shared" si="7"/>
        <v>0.38352021589599872</v>
      </c>
      <c r="L64" s="380">
        <f t="shared" si="7"/>
        <v>5.2763256009319406</v>
      </c>
      <c r="M64" s="380">
        <f t="shared" si="7"/>
        <v>7.9235965039586915</v>
      </c>
      <c r="N64" s="380">
        <f>((N52-N51)/-N51)*100</f>
        <v>-19.04931873956491</v>
      </c>
      <c r="O64" s="380">
        <f t="shared" si="7"/>
        <v>-112.64657069049376</v>
      </c>
      <c r="P64" s="380">
        <f t="shared" si="7"/>
        <v>3.882560228381621</v>
      </c>
    </row>
    <row r="65" spans="2:21">
      <c r="B65" s="191" t="s">
        <v>220</v>
      </c>
      <c r="C65" s="378"/>
      <c r="D65" s="378"/>
      <c r="E65" s="378"/>
      <c r="F65" s="378"/>
      <c r="G65" s="378"/>
      <c r="H65" s="378"/>
      <c r="I65" s="378"/>
      <c r="J65" s="378"/>
      <c r="K65" s="382"/>
      <c r="L65" s="378"/>
      <c r="M65" s="378"/>
      <c r="N65" s="382"/>
      <c r="O65" s="382"/>
      <c r="P65" s="382"/>
    </row>
    <row r="66" spans="2:21" ht="12" customHeight="1">
      <c r="B66" s="384" t="s">
        <v>221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3"/>
      <c r="P66" s="420" t="s">
        <v>284</v>
      </c>
    </row>
    <row r="67" spans="2:21" ht="12" customHeight="1">
      <c r="B67" s="191" t="s">
        <v>222</v>
      </c>
      <c r="C67" s="384"/>
      <c r="D67" s="384"/>
      <c r="E67" s="384"/>
      <c r="F67" s="384"/>
      <c r="G67" s="384"/>
      <c r="H67" s="384"/>
      <c r="I67" s="384"/>
      <c r="J67" s="384"/>
      <c r="K67" s="384"/>
      <c r="L67" s="386"/>
      <c r="M67" s="384"/>
      <c r="N67" s="384"/>
      <c r="O67" s="383"/>
      <c r="P67" s="383"/>
    </row>
    <row r="68" spans="2:21">
      <c r="B68" s="384"/>
      <c r="C68" s="384"/>
      <c r="D68" s="384"/>
      <c r="E68" s="384"/>
      <c r="F68" s="384"/>
      <c r="G68" s="384"/>
      <c r="H68" s="384"/>
      <c r="I68" s="387"/>
      <c r="J68" s="386"/>
      <c r="K68" s="384"/>
      <c r="L68" s="384"/>
      <c r="M68" s="384"/>
      <c r="N68" s="384"/>
      <c r="O68" s="383"/>
      <c r="P68" s="383"/>
      <c r="R68" s="421"/>
      <c r="S68" s="191"/>
      <c r="T68" s="191"/>
      <c r="U68" s="191"/>
    </row>
    <row r="69" spans="2:21">
      <c r="H69" s="421"/>
      <c r="I69" s="387"/>
      <c r="R69" s="421"/>
      <c r="S69" s="387"/>
      <c r="T69" s="191"/>
      <c r="U69" s="191"/>
    </row>
    <row r="70" spans="2:21">
      <c r="B70" s="374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422"/>
      <c r="O70" s="387"/>
      <c r="P70" s="387"/>
      <c r="R70" s="421"/>
      <c r="S70" s="387"/>
      <c r="T70" s="444"/>
      <c r="U70" s="387"/>
    </row>
    <row r="71" spans="2:21">
      <c r="B71" s="423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R71" s="421"/>
      <c r="S71" s="387"/>
      <c r="T71" s="444"/>
      <c r="U71" s="387"/>
    </row>
    <row r="72" spans="2:21"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R72" s="421"/>
      <c r="S72" s="387"/>
      <c r="T72" s="387"/>
      <c r="U72" s="387"/>
    </row>
    <row r="73" spans="2:21">
      <c r="B73" s="374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</row>
    <row r="74" spans="2:21">
      <c r="B74" s="423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</row>
    <row r="75" spans="2:21">
      <c r="B75" s="377"/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</row>
    <row r="76" spans="2:21">
      <c r="B76" s="37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</row>
  </sheetData>
  <mergeCells count="1">
    <mergeCell ref="B1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workbookViewId="0">
      <selection activeCell="T48" sqref="T48"/>
    </sheetView>
  </sheetViews>
  <sheetFormatPr defaultRowHeight="15.75"/>
  <cols>
    <col min="1" max="1" width="0.85546875" customWidth="1"/>
    <col min="2" max="2" width="8.85546875" style="191" customWidth="1"/>
    <col min="3" max="4" width="11.140625" style="191" customWidth="1"/>
    <col min="5" max="5" width="10.42578125" style="191" customWidth="1"/>
    <col min="6" max="6" width="11.140625" style="191" customWidth="1"/>
    <col min="7" max="7" width="7.7109375" style="191" customWidth="1"/>
    <col min="8" max="8" width="9.42578125" style="191" customWidth="1"/>
    <col min="9" max="9" width="7.28515625" style="191" customWidth="1"/>
    <col min="10" max="10" width="10.5703125" style="191" customWidth="1"/>
    <col min="11" max="11" width="11.140625" style="191" customWidth="1"/>
    <col min="12" max="12" width="9.7109375" style="191" customWidth="1"/>
    <col min="13" max="13" width="11.140625" style="191" customWidth="1"/>
    <col min="14" max="14" width="10.5703125" style="191" customWidth="1"/>
    <col min="15" max="15" width="11.5703125" bestFit="1" customWidth="1"/>
    <col min="16" max="16" width="12.140625" customWidth="1"/>
    <col min="17" max="17" width="0.85546875" customWidth="1"/>
    <col min="18" max="18" width="11" customWidth="1"/>
    <col min="19" max="19" width="14.140625" customWidth="1"/>
    <col min="20" max="20" width="12.7109375" customWidth="1"/>
    <col min="21" max="21" width="14.28515625" customWidth="1"/>
    <col min="23" max="23" width="13.42578125" customWidth="1"/>
    <col min="26" max="26" width="14" customWidth="1"/>
  </cols>
  <sheetData>
    <row r="1" spans="1:18" ht="15.75" customHeight="1">
      <c r="B1" s="473" t="s">
        <v>279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</row>
    <row r="2" spans="1:18" ht="15" customHeight="1"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</row>
    <row r="3" spans="1:18" ht="10.5" customHeight="1">
      <c r="B3" s="474"/>
      <c r="C3" s="16"/>
      <c r="D3" s="16"/>
      <c r="E3" s="16"/>
      <c r="F3" s="16"/>
      <c r="G3" s="16"/>
      <c r="H3" s="16"/>
      <c r="I3" s="16"/>
      <c r="J3" s="16"/>
      <c r="K3" s="16"/>
      <c r="L3" s="475"/>
      <c r="M3" s="475"/>
      <c r="N3" s="475"/>
      <c r="O3" s="6"/>
      <c r="P3" s="476" t="s">
        <v>202</v>
      </c>
    </row>
    <row r="4" spans="1:18" ht="113.25" customHeight="1">
      <c r="A4" s="372"/>
      <c r="B4" s="373"/>
      <c r="C4" s="477" t="s">
        <v>203</v>
      </c>
      <c r="D4" s="477" t="s">
        <v>204</v>
      </c>
      <c r="E4" s="477" t="s">
        <v>205</v>
      </c>
      <c r="F4" s="478" t="s">
        <v>206</v>
      </c>
      <c r="G4" s="478" t="s">
        <v>280</v>
      </c>
      <c r="H4" s="478" t="s">
        <v>281</v>
      </c>
      <c r="I4" s="478" t="s">
        <v>282</v>
      </c>
      <c r="J4" s="478" t="s">
        <v>207</v>
      </c>
      <c r="K4" s="479" t="s">
        <v>208</v>
      </c>
      <c r="L4" s="478" t="s">
        <v>209</v>
      </c>
      <c r="M4" s="478" t="s">
        <v>210</v>
      </c>
      <c r="N4" s="479" t="s">
        <v>211</v>
      </c>
      <c r="O4" s="479" t="s">
        <v>212</v>
      </c>
      <c r="P4" s="480" t="s">
        <v>213</v>
      </c>
    </row>
    <row r="5" spans="1:18" s="485" customFormat="1" ht="11.25">
      <c r="A5" s="481"/>
      <c r="B5" s="482"/>
      <c r="C5" s="483">
        <v>1</v>
      </c>
      <c r="D5" s="483">
        <v>2</v>
      </c>
      <c r="E5" s="483" t="s">
        <v>214</v>
      </c>
      <c r="F5" s="483">
        <v>4</v>
      </c>
      <c r="G5" s="483">
        <v>5</v>
      </c>
      <c r="H5" s="483">
        <v>6</v>
      </c>
      <c r="I5" s="483">
        <v>7</v>
      </c>
      <c r="J5" s="483" t="s">
        <v>215</v>
      </c>
      <c r="K5" s="483" t="s">
        <v>216</v>
      </c>
      <c r="L5" s="483">
        <v>10</v>
      </c>
      <c r="M5" s="483">
        <v>11</v>
      </c>
      <c r="N5" s="483" t="s">
        <v>217</v>
      </c>
      <c r="O5" s="483">
        <v>13</v>
      </c>
      <c r="P5" s="484" t="s">
        <v>218</v>
      </c>
    </row>
    <row r="6" spans="1:18" ht="7.5" customHeight="1">
      <c r="B6" s="486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6"/>
    </row>
    <row r="7" spans="1:18" ht="16.5" hidden="1" customHeight="1">
      <c r="B7" s="374">
        <v>1970</v>
      </c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</row>
    <row r="8" spans="1:18" ht="16.5" hidden="1" customHeight="1">
      <c r="B8" s="374">
        <v>1971</v>
      </c>
      <c r="C8" s="488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</row>
    <row r="9" spans="1:18" ht="16.5" hidden="1" customHeight="1">
      <c r="B9" s="374">
        <v>1972</v>
      </c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</row>
    <row r="10" spans="1:18" ht="16.5" hidden="1" customHeight="1">
      <c r="B10" s="374">
        <v>1973</v>
      </c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</row>
    <row r="11" spans="1:18" ht="16.5" hidden="1" customHeight="1">
      <c r="B11" s="374">
        <v>1974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16"/>
      <c r="N11" s="16"/>
      <c r="O11" s="16"/>
      <c r="P11" s="488"/>
      <c r="R11" s="489"/>
    </row>
    <row r="12" spans="1:18" ht="16.5" hidden="1" customHeight="1">
      <c r="B12" s="374">
        <v>1975</v>
      </c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R12" s="489"/>
    </row>
    <row r="13" spans="1:18" ht="16.5" hidden="1" customHeight="1">
      <c r="B13" s="374">
        <v>1976</v>
      </c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R13" s="489"/>
    </row>
    <row r="14" spans="1:18" ht="16.5" hidden="1" customHeight="1">
      <c r="B14" s="374">
        <v>1977</v>
      </c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R14" s="489"/>
    </row>
    <row r="15" spans="1:18" ht="16.5" hidden="1" customHeight="1">
      <c r="B15" s="374">
        <v>1978</v>
      </c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R15" s="489"/>
    </row>
    <row r="16" spans="1:18" ht="16.5" hidden="1" customHeight="1">
      <c r="B16" s="374">
        <v>1979</v>
      </c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R16" s="489"/>
    </row>
    <row r="17" spans="2:19" ht="16.5" hidden="1" customHeight="1">
      <c r="B17" s="374">
        <v>1980</v>
      </c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</row>
    <row r="18" spans="2:19" ht="16.5" hidden="1" customHeight="1">
      <c r="B18" s="374">
        <v>1981</v>
      </c>
      <c r="C18" s="488"/>
      <c r="D18" s="488"/>
      <c r="E18" s="488"/>
      <c r="F18" s="488"/>
      <c r="G18" s="488"/>
      <c r="H18" s="488"/>
      <c r="I18" s="488"/>
      <c r="J18" s="488"/>
      <c r="K18" s="488"/>
      <c r="L18" s="488"/>
      <c r="M18" s="488"/>
      <c r="N18" s="488"/>
      <c r="O18" s="488"/>
      <c r="P18" s="488"/>
      <c r="S18" s="490"/>
    </row>
    <row r="19" spans="2:19" ht="16.5" hidden="1" customHeight="1">
      <c r="B19" s="374">
        <v>1982</v>
      </c>
      <c r="C19" s="488"/>
      <c r="D19" s="488"/>
      <c r="E19" s="488"/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</row>
    <row r="20" spans="2:19" ht="16.5" hidden="1" customHeight="1">
      <c r="B20" s="374">
        <v>1983</v>
      </c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</row>
    <row r="21" spans="2:19" ht="16.5" hidden="1" customHeight="1">
      <c r="B21" s="374">
        <v>1984</v>
      </c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</row>
    <row r="22" spans="2:19" ht="16.5" hidden="1" customHeight="1">
      <c r="B22" s="374">
        <v>1985</v>
      </c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</row>
    <row r="23" spans="2:19" ht="16.5" hidden="1" customHeight="1">
      <c r="B23" s="374">
        <v>1986</v>
      </c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</row>
    <row r="24" spans="2:19" ht="16.5" hidden="1" customHeight="1">
      <c r="B24" s="374">
        <v>1987</v>
      </c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</row>
    <row r="25" spans="2:19" ht="16.5" hidden="1" customHeight="1">
      <c r="B25" s="374">
        <v>1988</v>
      </c>
      <c r="C25" s="488"/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</row>
    <row r="26" spans="2:19" ht="16.5" hidden="1" customHeight="1">
      <c r="B26" s="374">
        <v>1989</v>
      </c>
      <c r="C26" s="488"/>
      <c r="D26" s="488"/>
      <c r="E26" s="488"/>
      <c r="F26" s="488"/>
      <c r="G26" s="488"/>
      <c r="H26" s="488"/>
      <c r="I26" s="488"/>
      <c r="J26" s="488"/>
      <c r="K26" s="488"/>
      <c r="L26" s="488"/>
      <c r="M26" s="488"/>
      <c r="N26" s="488"/>
      <c r="O26" s="488"/>
      <c r="P26" s="488"/>
    </row>
    <row r="27" spans="2:19" ht="16.5" hidden="1" customHeight="1">
      <c r="B27" s="374">
        <v>1990</v>
      </c>
      <c r="C27" s="488"/>
      <c r="D27" s="488"/>
      <c r="E27" s="488"/>
      <c r="F27" s="488"/>
      <c r="G27" s="488"/>
      <c r="H27" s="488"/>
      <c r="I27" s="488"/>
      <c r="J27" s="488"/>
      <c r="K27" s="488"/>
      <c r="L27" s="488"/>
      <c r="M27" s="488"/>
      <c r="N27" s="488"/>
      <c r="O27" s="488"/>
      <c r="P27" s="488"/>
    </row>
    <row r="28" spans="2:19" ht="16.5" hidden="1" customHeight="1">
      <c r="B28" s="374">
        <v>1991</v>
      </c>
      <c r="C28" s="488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</row>
    <row r="29" spans="2:19" ht="16.5" hidden="1" customHeight="1">
      <c r="B29" s="374">
        <v>1992</v>
      </c>
      <c r="C29" s="488"/>
      <c r="D29" s="488"/>
      <c r="E29" s="488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88"/>
    </row>
    <row r="30" spans="2:19" ht="16.5" hidden="1" customHeight="1">
      <c r="B30" s="374">
        <v>1993</v>
      </c>
      <c r="C30" s="488"/>
      <c r="D30" s="488"/>
      <c r="E30" s="488"/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</row>
    <row r="31" spans="2:19" ht="16.5" hidden="1" customHeight="1">
      <c r="B31" s="374">
        <v>1994</v>
      </c>
      <c r="C31" s="488"/>
      <c r="D31" s="488"/>
      <c r="E31" s="488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</row>
    <row r="32" spans="2:19" ht="16.5" hidden="1" customHeight="1">
      <c r="B32" s="374">
        <v>1995</v>
      </c>
      <c r="C32" s="488"/>
      <c r="D32" s="488"/>
      <c r="E32" s="488"/>
      <c r="F32" s="488"/>
      <c r="G32" s="488"/>
      <c r="H32" s="488"/>
      <c r="I32" s="488"/>
      <c r="J32" s="488"/>
      <c r="K32" s="488"/>
      <c r="L32" s="488"/>
      <c r="M32" s="488"/>
      <c r="N32" s="488"/>
      <c r="O32" s="488"/>
      <c r="P32" s="488"/>
    </row>
    <row r="33" spans="2:27" ht="16.5" hidden="1" customHeight="1">
      <c r="B33" s="374">
        <v>1996</v>
      </c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</row>
    <row r="34" spans="2:27" ht="16.5" hidden="1" customHeight="1">
      <c r="B34" s="374">
        <v>1997</v>
      </c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</row>
    <row r="35" spans="2:27" ht="16.5" hidden="1" customHeight="1">
      <c r="B35" s="374">
        <v>1998</v>
      </c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</row>
    <row r="36" spans="2:27" ht="16.5" hidden="1" customHeight="1">
      <c r="B36" s="374">
        <v>1999</v>
      </c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</row>
    <row r="37" spans="2:27" ht="16.5" hidden="1" customHeight="1">
      <c r="B37" s="374">
        <v>2000</v>
      </c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</row>
    <row r="38" spans="2:27" ht="16.5" hidden="1" customHeight="1">
      <c r="B38" s="374">
        <v>2001</v>
      </c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</row>
    <row r="39" spans="2:27" ht="16.5" hidden="1" customHeight="1">
      <c r="B39" s="374">
        <v>2002</v>
      </c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</row>
    <row r="40" spans="2:27" ht="16.5" hidden="1" customHeight="1">
      <c r="B40" s="374">
        <v>2003</v>
      </c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8"/>
      <c r="N40" s="488"/>
      <c r="O40" s="488"/>
      <c r="P40" s="488"/>
    </row>
    <row r="41" spans="2:27" ht="16.5" hidden="1" customHeight="1">
      <c r="B41" s="374">
        <v>2004</v>
      </c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</row>
    <row r="42" spans="2:27" ht="16.5" hidden="1" customHeight="1">
      <c r="B42" s="374">
        <v>2005</v>
      </c>
      <c r="C42" s="488"/>
      <c r="D42" s="488"/>
      <c r="E42" s="488"/>
      <c r="F42" s="488"/>
      <c r="G42" s="488"/>
      <c r="H42" s="488"/>
      <c r="I42" s="488"/>
      <c r="J42" s="488"/>
      <c r="K42" s="488"/>
      <c r="L42" s="488"/>
      <c r="M42" s="488"/>
      <c r="N42" s="488"/>
      <c r="O42" s="488"/>
      <c r="P42" s="488"/>
    </row>
    <row r="43" spans="2:27" ht="22.5" customHeight="1">
      <c r="B43" s="374">
        <v>2006</v>
      </c>
      <c r="C43" s="488">
        <v>15450.022354501358</v>
      </c>
      <c r="D43" s="488">
        <v>2114.3989318967997</v>
      </c>
      <c r="E43" s="488">
        <f>SUM(C43:D43)</f>
        <v>17564.421286398159</v>
      </c>
      <c r="F43" s="488">
        <v>4046.97</v>
      </c>
      <c r="G43" s="375" t="s">
        <v>10</v>
      </c>
      <c r="H43" s="376" t="s">
        <v>10</v>
      </c>
      <c r="J43" s="488">
        <v>4046.97</v>
      </c>
      <c r="K43" s="491">
        <f>E43+J43</f>
        <v>21611.39128639816</v>
      </c>
      <c r="L43" s="488">
        <v>4712.3019539999996</v>
      </c>
      <c r="M43" s="488">
        <v>7618.6081000000004</v>
      </c>
      <c r="N43" s="492">
        <f>L43-M43</f>
        <v>-2906.3061460000008</v>
      </c>
      <c r="O43" s="492">
        <v>0.37601344904032902</v>
      </c>
      <c r="P43" s="492">
        <v>18705.461153847198</v>
      </c>
      <c r="R43" s="493"/>
      <c r="S43" s="494"/>
      <c r="T43" s="495"/>
      <c r="U43" s="496"/>
      <c r="V43" s="497"/>
      <c r="W43" s="495"/>
      <c r="X43" s="498"/>
    </row>
    <row r="44" spans="2:27" ht="22.5" customHeight="1">
      <c r="B44" s="374">
        <v>2007</v>
      </c>
      <c r="C44" s="488">
        <v>18944.577097845653</v>
      </c>
      <c r="D44" s="488">
        <v>2676.4402910174449</v>
      </c>
      <c r="E44" s="488">
        <f t="shared" ref="E44:E52" si="0">SUM(C44:D44)</f>
        <v>21621.017388863096</v>
      </c>
      <c r="F44" s="488">
        <v>4655.84</v>
      </c>
      <c r="G44" s="375" t="s">
        <v>10</v>
      </c>
      <c r="H44" s="376" t="s">
        <v>10</v>
      </c>
      <c r="I44" s="499"/>
      <c r="J44" s="488">
        <v>4655.84</v>
      </c>
      <c r="K44" s="491">
        <f t="shared" ref="K44:K52" si="1">E44+J44</f>
        <v>26276.857388863096</v>
      </c>
      <c r="L44" s="488">
        <v>5678.6494080000002</v>
      </c>
      <c r="M44" s="488">
        <v>9453.7832959999996</v>
      </c>
      <c r="N44" s="492">
        <f t="shared" ref="N44:N52" si="2">L44-M44</f>
        <v>-3775.1338879999994</v>
      </c>
      <c r="O44" s="492">
        <v>652.72465503178296</v>
      </c>
      <c r="P44" s="492">
        <v>23154.448155894879</v>
      </c>
      <c r="R44" s="493"/>
      <c r="S44" s="494"/>
      <c r="T44" s="495"/>
      <c r="U44" s="496"/>
      <c r="V44" s="497"/>
      <c r="W44" s="495"/>
      <c r="X44" s="498"/>
    </row>
    <row r="45" spans="2:27" ht="22.5" customHeight="1">
      <c r="B45" s="374">
        <v>2008</v>
      </c>
      <c r="C45" s="488">
        <v>25728.5914153331</v>
      </c>
      <c r="D45" s="488">
        <v>3392.8111356562254</v>
      </c>
      <c r="E45" s="488">
        <f t="shared" si="0"/>
        <v>29121.402550989325</v>
      </c>
      <c r="F45" s="488">
        <v>6474.01</v>
      </c>
      <c r="G45" s="375" t="s">
        <v>10</v>
      </c>
      <c r="H45" s="376" t="s">
        <v>10</v>
      </c>
      <c r="J45" s="488">
        <v>6474.01</v>
      </c>
      <c r="K45" s="491">
        <f t="shared" si="1"/>
        <v>35595.412550989327</v>
      </c>
      <c r="L45" s="488">
        <v>7553.5326630000009</v>
      </c>
      <c r="M45" s="488">
        <v>13424.879374183502</v>
      </c>
      <c r="N45" s="492">
        <f t="shared" si="2"/>
        <v>-5871.3467111835007</v>
      </c>
      <c r="O45" s="492">
        <v>454.532123829878</v>
      </c>
      <c r="P45" s="492">
        <v>30178.597963635704</v>
      </c>
      <c r="R45" s="493"/>
      <c r="S45" s="494"/>
      <c r="T45" s="495"/>
      <c r="U45" s="496"/>
      <c r="V45" s="497"/>
      <c r="W45" s="495"/>
      <c r="X45" s="498"/>
    </row>
    <row r="46" spans="2:27" ht="22.5" customHeight="1">
      <c r="B46" s="374">
        <v>2009</v>
      </c>
      <c r="C46" s="488">
        <v>28349.002061105606</v>
      </c>
      <c r="D46" s="488">
        <v>4294.3815186732054</v>
      </c>
      <c r="E46" s="488">
        <f t="shared" si="0"/>
        <v>32643.383579778812</v>
      </c>
      <c r="F46" s="488">
        <v>7216.2</v>
      </c>
      <c r="G46" s="488">
        <v>348.76175455999999</v>
      </c>
      <c r="H46" s="376" t="s">
        <v>10</v>
      </c>
      <c r="J46" s="488">
        <v>7564.9617545599995</v>
      </c>
      <c r="K46" s="491">
        <f t="shared" si="1"/>
        <v>40208.34533433881</v>
      </c>
      <c r="L46" s="488">
        <v>10720.136808000001</v>
      </c>
      <c r="M46" s="488">
        <v>15481.832700452187</v>
      </c>
      <c r="N46" s="492">
        <f t="shared" si="2"/>
        <v>-4761.6958924521859</v>
      </c>
      <c r="O46" s="492">
        <v>1150.94251124161</v>
      </c>
      <c r="P46" s="492">
        <v>36597.591953128227</v>
      </c>
      <c r="R46" s="493"/>
      <c r="S46" s="494"/>
      <c r="T46" s="495"/>
      <c r="U46" s="496"/>
      <c r="V46" s="497"/>
      <c r="W46" s="495"/>
      <c r="X46" s="498"/>
      <c r="Y46" s="500"/>
    </row>
    <row r="47" spans="2:27" ht="22.5" customHeight="1">
      <c r="B47" s="374">
        <v>2010</v>
      </c>
      <c r="C47" s="488">
        <v>35859.963455314399</v>
      </c>
      <c r="D47" s="488">
        <v>4767.813962154366</v>
      </c>
      <c r="E47" s="488">
        <f t="shared" si="0"/>
        <v>40627.777417468766</v>
      </c>
      <c r="F47" s="488">
        <v>11353.892528921306</v>
      </c>
      <c r="G47" s="488">
        <v>479.94755072999999</v>
      </c>
      <c r="H47" s="501">
        <v>135.22162002529109</v>
      </c>
      <c r="I47" s="488"/>
      <c r="J47" s="488">
        <v>11969.061699676597</v>
      </c>
      <c r="K47" s="491">
        <f t="shared" si="1"/>
        <v>52596.839117145362</v>
      </c>
      <c r="L47" s="488">
        <v>13571.736240317499</v>
      </c>
      <c r="M47" s="488">
        <v>19917.897355416666</v>
      </c>
      <c r="N47" s="492">
        <f t="shared" si="2"/>
        <v>-6346.1611150991666</v>
      </c>
      <c r="O47" s="492">
        <v>-208.57794943884099</v>
      </c>
      <c r="P47" s="492">
        <v>46042.100052607355</v>
      </c>
      <c r="R47" s="493"/>
      <c r="S47" s="502"/>
      <c r="T47" s="495"/>
      <c r="U47" s="496"/>
      <c r="V47" s="497"/>
      <c r="W47" s="495"/>
      <c r="X47" s="498"/>
      <c r="Y47" s="500"/>
      <c r="Z47" s="503"/>
      <c r="AA47" s="503"/>
    </row>
    <row r="48" spans="2:27">
      <c r="B48" s="377">
        <v>2011</v>
      </c>
      <c r="C48" s="488">
        <v>39044.875335841301</v>
      </c>
      <c r="D48" s="488">
        <v>9955.2997714212288</v>
      </c>
      <c r="E48" s="488">
        <f t="shared" si="0"/>
        <v>49000.175107262534</v>
      </c>
      <c r="F48" s="488">
        <v>15317.186535836783</v>
      </c>
      <c r="G48" s="488">
        <v>272.8109507321883</v>
      </c>
      <c r="H48" s="504">
        <v>-40.360769129284165</v>
      </c>
      <c r="I48" s="488">
        <v>265.851287124191</v>
      </c>
      <c r="J48" s="505">
        <f>SUM(F48:I48)</f>
        <v>15815.488004563878</v>
      </c>
      <c r="K48" s="491">
        <f t="shared" si="1"/>
        <v>64815.663111826412</v>
      </c>
      <c r="L48" s="488">
        <v>22094.120304499997</v>
      </c>
      <c r="M48" s="488">
        <v>29524.645284999999</v>
      </c>
      <c r="N48" s="492">
        <f t="shared" si="2"/>
        <v>-7430.5249805000021</v>
      </c>
      <c r="O48" s="492">
        <v>2431.18273627385</v>
      </c>
      <c r="P48" s="492">
        <v>59816.320867600261</v>
      </c>
      <c r="R48" s="493"/>
      <c r="S48" s="502"/>
      <c r="T48" s="495"/>
      <c r="U48" s="496"/>
      <c r="V48" s="497"/>
      <c r="W48" s="495"/>
      <c r="X48" s="498"/>
      <c r="Y48" s="500"/>
      <c r="Z48" s="503"/>
      <c r="AA48" s="503"/>
    </row>
    <row r="49" spans="2:27">
      <c r="B49" s="377">
        <v>2012</v>
      </c>
      <c r="C49" s="378">
        <v>44328.926277829771</v>
      </c>
      <c r="D49" s="378">
        <v>15731.842016481198</v>
      </c>
      <c r="E49" s="488">
        <f t="shared" si="0"/>
        <v>60060.768294310968</v>
      </c>
      <c r="F49" s="378">
        <v>23292.738903588302</v>
      </c>
      <c r="G49" s="378">
        <v>382.2997353075707</v>
      </c>
      <c r="H49" s="506">
        <v>-16.514873484547934</v>
      </c>
      <c r="I49" s="378">
        <v>280.27995734308297</v>
      </c>
      <c r="J49" s="505">
        <f t="shared" ref="J49:J51" si="3">SUM(F49:I49)</f>
        <v>23938.803722754405</v>
      </c>
      <c r="K49" s="491">
        <f t="shared" si="1"/>
        <v>83999.572017065366</v>
      </c>
      <c r="L49" s="378">
        <v>30396.69256066667</v>
      </c>
      <c r="M49" s="378">
        <v>39773.153427333331</v>
      </c>
      <c r="N49" s="492">
        <f t="shared" si="2"/>
        <v>-9376.4608666666609</v>
      </c>
      <c r="O49" s="507">
        <v>692.25411498922006</v>
      </c>
      <c r="P49" s="507">
        <v>75315.365265387925</v>
      </c>
      <c r="R49" s="493"/>
      <c r="S49" s="502"/>
      <c r="T49" s="495"/>
      <c r="U49" s="496"/>
      <c r="V49" s="497"/>
      <c r="W49" s="495"/>
      <c r="X49" s="498"/>
      <c r="Y49" s="500"/>
      <c r="Z49" s="503"/>
      <c r="AA49" s="503"/>
    </row>
    <row r="50" spans="2:27">
      <c r="B50" s="377">
        <v>2013</v>
      </c>
      <c r="C50" s="378">
        <v>60436.284706018203</v>
      </c>
      <c r="D50" s="378">
        <v>18606.4472324335</v>
      </c>
      <c r="E50" s="488">
        <f t="shared" si="0"/>
        <v>79042.731938451703</v>
      </c>
      <c r="F50" s="378">
        <v>25311.130047666</v>
      </c>
      <c r="G50" s="378">
        <v>396.39650630061118</v>
      </c>
      <c r="H50" s="506">
        <v>-96.95845027098494</v>
      </c>
      <c r="I50" s="378">
        <v>295.65481994114543</v>
      </c>
      <c r="J50" s="505">
        <f t="shared" si="3"/>
        <v>25906.222923636771</v>
      </c>
      <c r="K50" s="491">
        <f t="shared" si="1"/>
        <v>104948.95486208847</v>
      </c>
      <c r="L50" s="378">
        <v>31938.030719666669</v>
      </c>
      <c r="M50" s="378">
        <v>44338.219521250008</v>
      </c>
      <c r="N50" s="492">
        <f t="shared" si="2"/>
        <v>-12400.188801583339</v>
      </c>
      <c r="O50" s="507">
        <v>867.12024502296094</v>
      </c>
      <c r="P50" s="507">
        <v>93415.886305528096</v>
      </c>
      <c r="R50" s="493"/>
      <c r="S50" s="502"/>
      <c r="T50" s="495"/>
      <c r="U50" s="496"/>
      <c r="V50" s="497"/>
      <c r="W50" s="495"/>
      <c r="X50" s="498"/>
      <c r="Y50" s="500"/>
      <c r="Z50" s="503"/>
      <c r="AA50" s="503"/>
    </row>
    <row r="51" spans="2:27">
      <c r="B51" s="377" t="s">
        <v>168</v>
      </c>
      <c r="C51" s="378">
        <v>75541.870319892201</v>
      </c>
      <c r="D51" s="378">
        <v>20373.588607623187</v>
      </c>
      <c r="E51" s="488">
        <f t="shared" si="0"/>
        <v>95915.458927515385</v>
      </c>
      <c r="F51" s="378">
        <v>29741.09059833928</v>
      </c>
      <c r="G51" s="378">
        <v>522.98200821608464</v>
      </c>
      <c r="H51" s="506">
        <v>72.625117777404739</v>
      </c>
      <c r="I51" s="378">
        <v>423.99441381365222</v>
      </c>
      <c r="J51" s="505">
        <f t="shared" si="3"/>
        <v>30760.692138146424</v>
      </c>
      <c r="K51" s="491">
        <f t="shared" si="1"/>
        <v>126676.1510656618</v>
      </c>
      <c r="L51" s="378">
        <v>44797.343327000002</v>
      </c>
      <c r="M51" s="378">
        <v>55456.489853499996</v>
      </c>
      <c r="N51" s="492">
        <f t="shared" si="2"/>
        <v>-10659.146526499993</v>
      </c>
      <c r="O51" s="507">
        <v>-2673.6093461760001</v>
      </c>
      <c r="P51" s="507">
        <v>113343.3951929858</v>
      </c>
      <c r="R51" s="493"/>
      <c r="S51" s="502"/>
      <c r="T51" s="495"/>
      <c r="U51" s="496"/>
      <c r="V51" s="497"/>
      <c r="W51" s="495"/>
      <c r="X51" s="498"/>
      <c r="Y51" s="500"/>
      <c r="Z51" s="503"/>
      <c r="AA51" s="503"/>
    </row>
    <row r="52" spans="2:27" ht="16.5" thickBot="1">
      <c r="B52" s="379" t="s">
        <v>181</v>
      </c>
      <c r="C52" s="380">
        <v>93033.1169963906</v>
      </c>
      <c r="D52" s="380">
        <v>26582.999</v>
      </c>
      <c r="E52" s="488">
        <f t="shared" si="0"/>
        <v>119616.1159963906</v>
      </c>
      <c r="F52" s="380">
        <v>33043.928016723556</v>
      </c>
      <c r="G52" s="380">
        <v>574.57502284993598</v>
      </c>
      <c r="H52" s="508">
        <v>75.523922602576604</v>
      </c>
      <c r="I52" s="380">
        <v>477.02418683653002</v>
      </c>
      <c r="J52" s="509">
        <f>SUM(F52:I52)</f>
        <v>34171.051149012594</v>
      </c>
      <c r="K52" s="491">
        <f t="shared" si="1"/>
        <v>153787.16714540319</v>
      </c>
      <c r="L52" s="380">
        <v>61650.9</v>
      </c>
      <c r="M52" s="380">
        <v>76647.23</v>
      </c>
      <c r="N52" s="492">
        <f t="shared" si="2"/>
        <v>-14996.329999999994</v>
      </c>
      <c r="O52" s="510">
        <v>1145.2</v>
      </c>
      <c r="P52" s="510">
        <v>139936</v>
      </c>
      <c r="R52" s="493"/>
      <c r="S52" s="502"/>
      <c r="T52" s="495"/>
      <c r="U52" s="496"/>
      <c r="V52" s="497"/>
      <c r="W52" s="495"/>
      <c r="X52" s="498"/>
      <c r="Y52" s="500"/>
      <c r="Z52" s="503"/>
      <c r="AA52" s="503"/>
    </row>
    <row r="53" spans="2:27" ht="15">
      <c r="B53" s="374"/>
      <c r="C53" s="511"/>
      <c r="D53" s="512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381"/>
      <c r="P53" s="194"/>
    </row>
    <row r="54" spans="2:27">
      <c r="B54" s="513" t="s">
        <v>219</v>
      </c>
      <c r="C54" s="514"/>
      <c r="D54" s="515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16"/>
      <c r="P54" s="57"/>
      <c r="S54" s="503"/>
    </row>
    <row r="55" spans="2:27" ht="15">
      <c r="B55" s="374">
        <v>2006</v>
      </c>
      <c r="C55" s="517">
        <f>C43/$P43*100</f>
        <v>82.596318943592124</v>
      </c>
      <c r="D55" s="517">
        <f t="shared" ref="D55:F55" si="4">D43/$P43*100</f>
        <v>11.303645039844024</v>
      </c>
      <c r="E55" s="517">
        <f t="shared" si="4"/>
        <v>93.899963983436152</v>
      </c>
      <c r="F55" s="517">
        <f t="shared" si="4"/>
        <v>21.635232442091649</v>
      </c>
      <c r="G55" s="488"/>
      <c r="H55" s="488"/>
      <c r="I55" s="518"/>
      <c r="J55" s="517">
        <f>J43/$P43*100</f>
        <v>21.635232442091649</v>
      </c>
      <c r="K55" s="519">
        <f>K43/$P43*100</f>
        <v>115.53519642552781</v>
      </c>
      <c r="L55" s="517">
        <f t="shared" ref="L55:P64" si="5">L43/$P43*100</f>
        <v>25.192118575653556</v>
      </c>
      <c r="M55" s="517">
        <f t="shared" si="5"/>
        <v>40.729325181234906</v>
      </c>
      <c r="N55" s="519">
        <f>N43/$P43*100</f>
        <v>-15.537206605581352</v>
      </c>
      <c r="O55" s="519">
        <f>O43/$P43*100</f>
        <v>2.0101800535561425E-3</v>
      </c>
      <c r="P55" s="519">
        <f>P43/$P43*100</f>
        <v>100</v>
      </c>
      <c r="S55" s="503"/>
    </row>
    <row r="56" spans="2:27" ht="22.5" customHeight="1">
      <c r="B56" s="374">
        <v>2007</v>
      </c>
      <c r="C56" s="512">
        <f t="shared" ref="C56:I64" si="6">C44/$P44*100</f>
        <v>81.818305365323781</v>
      </c>
      <c r="D56" s="512">
        <f t="shared" si="6"/>
        <v>11.55907613516607</v>
      </c>
      <c r="E56" s="512">
        <f t="shared" si="6"/>
        <v>93.377381500489847</v>
      </c>
      <c r="F56" s="512">
        <f t="shared" si="6"/>
        <v>20.107756266325318</v>
      </c>
      <c r="G56" s="488"/>
      <c r="H56" s="488"/>
      <c r="I56" s="518"/>
      <c r="J56" s="512">
        <f t="shared" ref="J56:K64" si="7">J44/$P44*100</f>
        <v>20.107756266325318</v>
      </c>
      <c r="K56" s="382">
        <f t="shared" si="7"/>
        <v>113.48513776681517</v>
      </c>
      <c r="L56" s="512">
        <f t="shared" si="5"/>
        <v>24.525090685671451</v>
      </c>
      <c r="M56" s="512">
        <f t="shared" si="5"/>
        <v>40.82923174134541</v>
      </c>
      <c r="N56" s="382">
        <f t="shared" si="5"/>
        <v>-16.304141055673963</v>
      </c>
      <c r="O56" s="382">
        <f t="shared" si="5"/>
        <v>2.8190032888588021</v>
      </c>
      <c r="P56" s="382">
        <f t="shared" si="5"/>
        <v>100</v>
      </c>
      <c r="S56" s="503"/>
    </row>
    <row r="57" spans="2:27" ht="22.5" customHeight="1">
      <c r="B57" s="374">
        <v>2008</v>
      </c>
      <c r="C57" s="512">
        <f t="shared" si="6"/>
        <v>85.254429136619507</v>
      </c>
      <c r="D57" s="512">
        <f t="shared" si="6"/>
        <v>11.242441215276004</v>
      </c>
      <c r="E57" s="512">
        <f t="shared" si="6"/>
        <v>96.49687035189551</v>
      </c>
      <c r="F57" s="512">
        <f t="shared" si="6"/>
        <v>21.45232196605351</v>
      </c>
      <c r="G57" s="488"/>
      <c r="H57" s="488"/>
      <c r="I57" s="518"/>
      <c r="J57" s="512">
        <f t="shared" si="7"/>
        <v>21.45232196605351</v>
      </c>
      <c r="K57" s="382">
        <f t="shared" si="7"/>
        <v>117.94919231794903</v>
      </c>
      <c r="L57" s="512">
        <f t="shared" si="5"/>
        <v>25.029435337260459</v>
      </c>
      <c r="M57" s="512">
        <f t="shared" si="5"/>
        <v>44.484768279693029</v>
      </c>
      <c r="N57" s="382">
        <f t="shared" si="5"/>
        <v>-19.455332942432566</v>
      </c>
      <c r="O57" s="382">
        <f t="shared" si="5"/>
        <v>1.5061406244835345</v>
      </c>
      <c r="P57" s="382">
        <f t="shared" si="5"/>
        <v>100</v>
      </c>
      <c r="S57" s="503"/>
    </row>
    <row r="58" spans="2:27" ht="22.5" customHeight="1">
      <c r="B58" s="374">
        <v>2009</v>
      </c>
      <c r="C58" s="512">
        <f t="shared" si="6"/>
        <v>77.461386250256936</v>
      </c>
      <c r="D58" s="512">
        <f t="shared" si="6"/>
        <v>11.734054863973469</v>
      </c>
      <c r="E58" s="512">
        <f t="shared" si="6"/>
        <v>89.195441114230405</v>
      </c>
      <c r="F58" s="512">
        <f t="shared" si="6"/>
        <v>19.717690741079444</v>
      </c>
      <c r="G58" s="378">
        <f t="shared" si="6"/>
        <v>0.95296366768248297</v>
      </c>
      <c r="H58" s="488"/>
      <c r="I58" s="518"/>
      <c r="J58" s="512">
        <f t="shared" si="7"/>
        <v>20.670654408761926</v>
      </c>
      <c r="K58" s="382">
        <f t="shared" si="7"/>
        <v>109.86609552299231</v>
      </c>
      <c r="L58" s="512">
        <f t="shared" si="5"/>
        <v>29.291918500347354</v>
      </c>
      <c r="M58" s="512">
        <f t="shared" si="5"/>
        <v>42.302872605061815</v>
      </c>
      <c r="N58" s="382">
        <f t="shared" si="5"/>
        <v>-13.010954104714459</v>
      </c>
      <c r="O58" s="382">
        <f t="shared" si="5"/>
        <v>3.1448585817221555</v>
      </c>
      <c r="P58" s="382">
        <f t="shared" si="5"/>
        <v>100</v>
      </c>
      <c r="S58" s="503"/>
    </row>
    <row r="59" spans="2:27" ht="22.5" customHeight="1">
      <c r="B59" s="374">
        <v>2010</v>
      </c>
      <c r="C59" s="512">
        <f t="shared" si="6"/>
        <v>77.885160351810782</v>
      </c>
      <c r="D59" s="512">
        <f t="shared" si="6"/>
        <v>10.355335566159445</v>
      </c>
      <c r="E59" s="512">
        <f t="shared" si="6"/>
        <v>88.240495917970236</v>
      </c>
      <c r="F59" s="512">
        <f t="shared" si="6"/>
        <v>24.659805951397598</v>
      </c>
      <c r="G59" s="378">
        <f t="shared" si="6"/>
        <v>1.0424102075744059</v>
      </c>
      <c r="H59" s="488"/>
      <c r="I59" s="518"/>
      <c r="J59" s="512">
        <f t="shared" si="7"/>
        <v>25.995907410827996</v>
      </c>
      <c r="K59" s="382">
        <f t="shared" si="7"/>
        <v>114.23640332879823</v>
      </c>
      <c r="L59" s="512">
        <f t="shared" si="5"/>
        <v>29.476796724759591</v>
      </c>
      <c r="M59" s="512">
        <f t="shared" si="5"/>
        <v>43.260184337071131</v>
      </c>
      <c r="N59" s="382">
        <f t="shared" si="5"/>
        <v>-13.78338761231154</v>
      </c>
      <c r="O59" s="382">
        <f t="shared" si="5"/>
        <v>-0.4530157164866967</v>
      </c>
      <c r="P59" s="382">
        <f t="shared" si="5"/>
        <v>100</v>
      </c>
      <c r="S59" s="503"/>
      <c r="V59" s="495"/>
    </row>
    <row r="60" spans="2:27">
      <c r="B60" s="377">
        <v>2011</v>
      </c>
      <c r="C60" s="512">
        <f t="shared" si="6"/>
        <v>65.274618648419931</v>
      </c>
      <c r="D60" s="512">
        <f t="shared" si="6"/>
        <v>16.643116171348403</v>
      </c>
      <c r="E60" s="512">
        <f t="shared" si="6"/>
        <v>81.917734819768341</v>
      </c>
      <c r="F60" s="512">
        <f t="shared" si="6"/>
        <v>25.607035527545118</v>
      </c>
      <c r="G60" s="378">
        <f t="shared" si="6"/>
        <v>0.45608112765082715</v>
      </c>
      <c r="H60" s="378">
        <f t="shared" si="6"/>
        <v>-6.7474509538325234E-2</v>
      </c>
      <c r="I60" s="378">
        <f t="shared" si="6"/>
        <v>0.44444606968161149</v>
      </c>
      <c r="J60" s="512">
        <f t="shared" si="7"/>
        <v>26.44008821533923</v>
      </c>
      <c r="K60" s="382">
        <f t="shared" si="7"/>
        <v>108.35782303510757</v>
      </c>
      <c r="L60" s="512">
        <f t="shared" si="5"/>
        <v>36.936608577789279</v>
      </c>
      <c r="M60" s="512">
        <f t="shared" si="5"/>
        <v>49.358845306368778</v>
      </c>
      <c r="N60" s="382">
        <f t="shared" si="5"/>
        <v>-12.422236728579497</v>
      </c>
      <c r="O60" s="382">
        <f t="shared" si="5"/>
        <v>4.0644136934719262</v>
      </c>
      <c r="P60" s="382">
        <f t="shared" si="5"/>
        <v>100</v>
      </c>
      <c r="S60" s="503"/>
    </row>
    <row r="61" spans="2:27">
      <c r="B61" s="377">
        <v>2012</v>
      </c>
      <c r="C61" s="512">
        <f t="shared" si="6"/>
        <v>58.857745855216159</v>
      </c>
      <c r="D61" s="512">
        <f t="shared" si="6"/>
        <v>20.887958202216879</v>
      </c>
      <c r="E61" s="512">
        <f t="shared" si="6"/>
        <v>79.745704057433031</v>
      </c>
      <c r="F61" s="512">
        <f t="shared" si="6"/>
        <v>30.926941430227327</v>
      </c>
      <c r="G61" s="378">
        <f t="shared" si="6"/>
        <v>0.50759859420513365</v>
      </c>
      <c r="H61" s="378">
        <f t="shared" si="6"/>
        <v>-2.1927628481060477E-2</v>
      </c>
      <c r="I61" s="378">
        <f t="shared" si="6"/>
        <v>0.37214180181622109</v>
      </c>
      <c r="J61" s="512">
        <f t="shared" si="7"/>
        <v>31.784754197767619</v>
      </c>
      <c r="K61" s="382">
        <f t="shared" si="7"/>
        <v>111.53045825520064</v>
      </c>
      <c r="L61" s="512">
        <f t="shared" si="5"/>
        <v>40.359218140359779</v>
      </c>
      <c r="M61" s="512">
        <f t="shared" si="5"/>
        <v>52.808817015206799</v>
      </c>
      <c r="N61" s="382">
        <f t="shared" si="5"/>
        <v>-12.449598874847023</v>
      </c>
      <c r="O61" s="382">
        <f t="shared" si="5"/>
        <v>0.91914061964637872</v>
      </c>
      <c r="P61" s="382">
        <f t="shared" si="5"/>
        <v>100</v>
      </c>
      <c r="S61" s="375"/>
    </row>
    <row r="62" spans="2:27">
      <c r="B62" s="377">
        <v>2013</v>
      </c>
      <c r="C62" s="512">
        <f t="shared" si="6"/>
        <v>64.695938877413127</v>
      </c>
      <c r="D62" s="512">
        <f t="shared" si="6"/>
        <v>19.91786190582064</v>
      </c>
      <c r="E62" s="512">
        <f t="shared" si="6"/>
        <v>84.613800783233771</v>
      </c>
      <c r="F62" s="512">
        <f t="shared" si="6"/>
        <v>27.095102394985421</v>
      </c>
      <c r="G62" s="378">
        <f t="shared" si="6"/>
        <v>0.42433521960509779</v>
      </c>
      <c r="H62" s="378">
        <f t="shared" si="6"/>
        <v>-0.10379225001823614</v>
      </c>
      <c r="I62" s="378">
        <f t="shared" si="6"/>
        <v>0.31649308445693075</v>
      </c>
      <c r="J62" s="512">
        <f t="shared" si="7"/>
        <v>27.732138449029215</v>
      </c>
      <c r="K62" s="382">
        <f t="shared" si="7"/>
        <v>112.34593923226299</v>
      </c>
      <c r="L62" s="512">
        <f t="shared" si="5"/>
        <v>34.189078520552094</v>
      </c>
      <c r="M62" s="512">
        <f t="shared" si="5"/>
        <v>47.463254136706936</v>
      </c>
      <c r="N62" s="382">
        <f t="shared" si="5"/>
        <v>-13.274175616154841</v>
      </c>
      <c r="O62" s="382">
        <f t="shared" si="5"/>
        <v>0.92823638389185548</v>
      </c>
      <c r="P62" s="382">
        <f t="shared" si="5"/>
        <v>100</v>
      </c>
    </row>
    <row r="63" spans="2:27">
      <c r="B63" s="377">
        <v>2014</v>
      </c>
      <c r="C63" s="512">
        <f t="shared" si="6"/>
        <v>66.648674315137384</v>
      </c>
      <c r="D63" s="512">
        <f t="shared" si="6"/>
        <v>17.975099980844757</v>
      </c>
      <c r="E63" s="512">
        <f t="shared" si="6"/>
        <v>84.623774295982145</v>
      </c>
      <c r="F63" s="512">
        <f t="shared" si="6"/>
        <v>26.239809163736606</v>
      </c>
      <c r="G63" s="378">
        <f t="shared" si="6"/>
        <v>0.46141374830498205</v>
      </c>
      <c r="H63" s="378">
        <f t="shared" si="6"/>
        <v>6.4075297597842834E-2</v>
      </c>
      <c r="I63" s="378">
        <f t="shared" si="6"/>
        <v>0.37407950687530744</v>
      </c>
      <c r="J63" s="512">
        <f t="shared" si="7"/>
        <v>27.139377716514733</v>
      </c>
      <c r="K63" s="382">
        <f t="shared" si="7"/>
        <v>111.76315201249689</v>
      </c>
      <c r="L63" s="512">
        <f t="shared" si="5"/>
        <v>39.523558695877384</v>
      </c>
      <c r="M63" s="512">
        <f t="shared" si="5"/>
        <v>48.927853060230099</v>
      </c>
      <c r="N63" s="382">
        <f t="shared" si="5"/>
        <v>-9.4042943643527188</v>
      </c>
      <c r="O63" s="382">
        <f t="shared" si="5"/>
        <v>-2.3588576481441548</v>
      </c>
      <c r="P63" s="382">
        <f t="shared" si="5"/>
        <v>100</v>
      </c>
    </row>
    <row r="64" spans="2:27" ht="16.5" thickBot="1">
      <c r="B64" s="379" t="s">
        <v>182</v>
      </c>
      <c r="C64" s="515">
        <f t="shared" si="6"/>
        <v>66.482618480155637</v>
      </c>
      <c r="D64" s="515">
        <f t="shared" si="6"/>
        <v>18.996540561399495</v>
      </c>
      <c r="E64" s="515">
        <f t="shared" si="6"/>
        <v>85.479159041555135</v>
      </c>
      <c r="F64" s="515">
        <f t="shared" si="6"/>
        <v>23.613600515037987</v>
      </c>
      <c r="G64" s="380">
        <f t="shared" si="6"/>
        <v>0.41059843274778185</v>
      </c>
      <c r="H64" s="380">
        <f t="shared" si="6"/>
        <v>5.3970331153224756E-2</v>
      </c>
      <c r="I64" s="380">
        <f t="shared" si="6"/>
        <v>0.34088739626438513</v>
      </c>
      <c r="J64" s="515">
        <f t="shared" si="7"/>
        <v>24.419056675203375</v>
      </c>
      <c r="K64" s="520">
        <f t="shared" si="7"/>
        <v>109.8982157167585</v>
      </c>
      <c r="L64" s="515">
        <f t="shared" si="5"/>
        <v>44.056497255888402</v>
      </c>
      <c r="M64" s="515">
        <f t="shared" si="5"/>
        <v>54.773060541962039</v>
      </c>
      <c r="N64" s="520">
        <f t="shared" si="5"/>
        <v>-10.71656328607363</v>
      </c>
      <c r="O64" s="520">
        <f t="shared" si="5"/>
        <v>0.81837411388063119</v>
      </c>
      <c r="P64" s="520">
        <f t="shared" si="5"/>
        <v>100</v>
      </c>
    </row>
    <row r="65" spans="2:16" s="383" customFormat="1" ht="14.25" customHeight="1">
      <c r="B65" s="383" t="s">
        <v>220</v>
      </c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P65" s="385"/>
    </row>
    <row r="66" spans="2:16" s="383" customFormat="1" ht="14.25" customHeight="1">
      <c r="B66" s="384" t="s">
        <v>221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6"/>
      <c r="M66" s="384"/>
      <c r="N66" s="384"/>
    </row>
    <row r="67" spans="2:16">
      <c r="B67" s="191" t="s">
        <v>222</v>
      </c>
    </row>
    <row r="68" spans="2:16" hidden="1"/>
    <row r="69" spans="2:16" hidden="1"/>
    <row r="70" spans="2:16" hidden="1"/>
    <row r="71" spans="2:16">
      <c r="C71" s="387"/>
    </row>
    <row r="73" spans="2:16">
      <c r="B73" s="374"/>
    </row>
    <row r="74" spans="2:16">
      <c r="B74" s="374"/>
    </row>
    <row r="75" spans="2:16">
      <c r="B75" s="374"/>
    </row>
    <row r="76" spans="2:16">
      <c r="B76" s="374"/>
    </row>
    <row r="77" spans="2:16">
      <c r="B77" s="374"/>
    </row>
    <row r="78" spans="2:16">
      <c r="B78" s="377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</row>
    <row r="79" spans="2:16">
      <c r="B79" s="377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</row>
    <row r="80" spans="2:16">
      <c r="B80" s="377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9"/>
      <c r="P80" s="388"/>
    </row>
    <row r="81" spans="2:16">
      <c r="B81" s="424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</row>
    <row r="82" spans="2:16">
      <c r="B82" s="521"/>
    </row>
  </sheetData>
  <mergeCells count="1">
    <mergeCell ref="B1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1" customWidth="1"/>
    <col min="2" max="7" width="11.85546875" style="21" bestFit="1" customWidth="1"/>
    <col min="8" max="8" width="11.5703125" style="21" bestFit="1" customWidth="1"/>
    <col min="9" max="9" width="11.5703125" style="21" customWidth="1"/>
    <col min="10" max="10" width="3.7109375" style="21" customWidth="1"/>
    <col min="11" max="11" width="50.42578125" style="21" customWidth="1"/>
    <col min="12" max="17" width="10.42578125" style="21" bestFit="1" customWidth="1"/>
    <col min="18" max="18" width="12" style="21" customWidth="1"/>
    <col min="19" max="16384" width="9.140625" style="21"/>
  </cols>
  <sheetData>
    <row r="2" spans="1:18">
      <c r="A2" s="22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2" t="s">
        <v>80</v>
      </c>
      <c r="L2" s="22"/>
      <c r="M2" s="22"/>
      <c r="N2" s="22"/>
      <c r="O2" s="20"/>
      <c r="P2" s="20"/>
      <c r="Q2" s="20"/>
      <c r="R2" s="20"/>
    </row>
    <row r="3" spans="1:18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>
      <c r="A4" s="22" t="s">
        <v>28</v>
      </c>
      <c r="B4" s="23">
        <v>2006</v>
      </c>
      <c r="C4" s="23">
        <v>2007</v>
      </c>
      <c r="D4" s="23">
        <v>2008</v>
      </c>
      <c r="E4" s="23">
        <v>2009</v>
      </c>
      <c r="F4" s="23">
        <v>2010</v>
      </c>
      <c r="G4" s="22" t="s">
        <v>71</v>
      </c>
      <c r="H4" s="22" t="s">
        <v>81</v>
      </c>
      <c r="I4" s="22" t="s">
        <v>104</v>
      </c>
      <c r="J4" s="20"/>
      <c r="K4" s="22" t="s">
        <v>28</v>
      </c>
      <c r="L4" s="23">
        <v>2007</v>
      </c>
      <c r="M4" s="23">
        <v>2008</v>
      </c>
      <c r="N4" s="23">
        <v>2009</v>
      </c>
      <c r="O4" s="23">
        <v>2010</v>
      </c>
      <c r="P4" s="22" t="s">
        <v>71</v>
      </c>
      <c r="Q4" s="22" t="s">
        <v>81</v>
      </c>
      <c r="R4" s="20"/>
    </row>
    <row r="5" spans="1:18">
      <c r="A5" s="20"/>
      <c r="B5" s="20" t="s">
        <v>29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30" customHeight="1">
      <c r="A6" s="20" t="s">
        <v>30</v>
      </c>
      <c r="B6" s="20">
        <v>5415.0338278538902</v>
      </c>
      <c r="C6" s="20">
        <v>5322.0220925546382</v>
      </c>
      <c r="D6" s="20">
        <v>5716.0773508717084</v>
      </c>
      <c r="E6" s="20">
        <v>6129.095042970388</v>
      </c>
      <c r="F6" s="20">
        <v>6452.5012299999999</v>
      </c>
      <c r="G6" s="20">
        <v>6507.0967443967984</v>
      </c>
      <c r="H6" s="20">
        <v>6594.6204116331519</v>
      </c>
      <c r="I6" s="37">
        <f>'2013provOILL'!I4</f>
        <v>6819.4745609292868</v>
      </c>
      <c r="J6" s="20"/>
      <c r="K6" s="20" t="s">
        <v>30</v>
      </c>
      <c r="L6" s="24">
        <v>-1.7176575115896355</v>
      </c>
      <c r="M6" s="20">
        <v>7.4042394312557036</v>
      </c>
      <c r="N6" s="20">
        <v>7.2255441406105803</v>
      </c>
      <c r="O6" s="20">
        <v>5.2765732096214464</v>
      </c>
      <c r="P6" s="20">
        <v>0.84611397116771059</v>
      </c>
      <c r="Q6" s="20">
        <v>1.3450494233349133</v>
      </c>
      <c r="R6" s="20"/>
    </row>
    <row r="7" spans="1:18" ht="30" customHeight="1">
      <c r="A7" s="20" t="s">
        <v>31</v>
      </c>
      <c r="B7" s="20">
        <v>3793.6819574757342</v>
      </c>
      <c r="C7" s="20">
        <v>3742.5960471347789</v>
      </c>
      <c r="D7" s="20">
        <v>4064.4593071883701</v>
      </c>
      <c r="E7" s="20">
        <v>4479.4262706341497</v>
      </c>
      <c r="F7" s="20">
        <v>4703.3999989999993</v>
      </c>
      <c r="G7" s="20">
        <v>4877.6072833807993</v>
      </c>
      <c r="H7" s="20">
        <v>4926.3833562146074</v>
      </c>
      <c r="I7" s="37">
        <f>'2013provOILL'!I6</f>
        <v>5075.9818586342799</v>
      </c>
      <c r="J7" s="20"/>
      <c r="K7" s="20" t="s">
        <v>31</v>
      </c>
      <c r="L7" s="24">
        <v>-1.3466049846452393</v>
      </c>
      <c r="M7" s="20">
        <v>8.6000000000000085</v>
      </c>
      <c r="N7" s="20">
        <v>10.209647386846072</v>
      </c>
      <c r="O7" s="20">
        <v>5.000053909451708</v>
      </c>
      <c r="P7" s="20">
        <v>3.7038585792796397</v>
      </c>
      <c r="Q7" s="20">
        <v>1</v>
      </c>
      <c r="R7" s="20"/>
    </row>
    <row r="8" spans="1:18" ht="30" customHeight="1">
      <c r="A8" s="20" t="s">
        <v>32</v>
      </c>
      <c r="B8" s="20">
        <v>537.18817130132459</v>
      </c>
      <c r="C8" s="20">
        <v>493.15620531424054</v>
      </c>
      <c r="D8" s="20">
        <v>509.06044759209732</v>
      </c>
      <c r="E8" s="20">
        <v>534.51346997170219</v>
      </c>
      <c r="F8" s="20">
        <v>676.69405298417496</v>
      </c>
      <c r="G8" s="20">
        <v>771.43122040195954</v>
      </c>
      <c r="H8" s="20">
        <v>718.20246619422437</v>
      </c>
      <c r="I8" s="37">
        <f>'2013provOILL'!I7</f>
        <v>744.84391968182797</v>
      </c>
      <c r="J8" s="20"/>
      <c r="K8" s="20" t="s">
        <v>82</v>
      </c>
      <c r="L8" s="24">
        <v>-8.196748986564188</v>
      </c>
      <c r="M8" s="20">
        <v>3.2249908054431842</v>
      </c>
      <c r="N8" s="20">
        <v>5</v>
      </c>
      <c r="O8" s="20">
        <v>26.599999999999994</v>
      </c>
      <c r="P8" s="20">
        <v>14.000000000000014</v>
      </c>
      <c r="Q8" s="20">
        <v>-6.8999999999999915</v>
      </c>
      <c r="R8" s="20"/>
    </row>
    <row r="9" spans="1:18" ht="30" customHeight="1">
      <c r="A9" s="20" t="s">
        <v>33</v>
      </c>
      <c r="B9" s="20">
        <v>437.09725333260457</v>
      </c>
      <c r="C9" s="20">
        <v>457.77915103181823</v>
      </c>
      <c r="D9" s="20">
        <v>481.14404086167349</v>
      </c>
      <c r="E9" s="20">
        <v>502.15328993482967</v>
      </c>
      <c r="F9" s="20">
        <v>525.500001</v>
      </c>
      <c r="G9" s="20">
        <v>552.30050105099997</v>
      </c>
      <c r="H9" s="20">
        <v>579.91552610354995</v>
      </c>
      <c r="I9" s="37">
        <f>'2013provOILL'!I8</f>
        <v>610.55896602835242</v>
      </c>
      <c r="J9" s="20"/>
      <c r="K9" s="20" t="s">
        <v>33</v>
      </c>
      <c r="L9" s="24">
        <v>4.7316466853833106</v>
      </c>
      <c r="M9" s="20">
        <v>5.1039654770628147</v>
      </c>
      <c r="N9" s="20">
        <v>4.3665196467010219</v>
      </c>
      <c r="O9" s="20">
        <v>4.6493195470650619</v>
      </c>
      <c r="P9" s="20">
        <v>5.0999999999999943</v>
      </c>
      <c r="Q9" s="20">
        <v>5</v>
      </c>
      <c r="R9" s="20"/>
    </row>
    <row r="10" spans="1:18" ht="30" customHeight="1">
      <c r="A10" s="20" t="s">
        <v>34</v>
      </c>
      <c r="B10" s="20">
        <v>736.00308898936498</v>
      </c>
      <c r="C10" s="20">
        <v>705.88126916661315</v>
      </c>
      <c r="D10" s="20">
        <v>682.44508318328474</v>
      </c>
      <c r="E10" s="20">
        <v>687.36015399999997</v>
      </c>
      <c r="F10" s="20">
        <v>756.58618000000013</v>
      </c>
      <c r="G10" s="20">
        <v>650.66411480000011</v>
      </c>
      <c r="H10" s="20">
        <v>641.7500164272401</v>
      </c>
      <c r="I10" s="37">
        <f>'2013provOILL'!I9</f>
        <v>646.65180648215221</v>
      </c>
      <c r="J10" s="20"/>
      <c r="K10" s="20" t="s">
        <v>34</v>
      </c>
      <c r="L10" s="24">
        <v>-4.0926213861565799</v>
      </c>
      <c r="M10" s="24">
        <v>-3.3201314451930273</v>
      </c>
      <c r="N10" s="20">
        <v>0.72021484773378575</v>
      </c>
      <c r="O10" s="20">
        <v>10.071288770108168</v>
      </c>
      <c r="P10" s="24">
        <v>-14</v>
      </c>
      <c r="Q10" s="20">
        <v>-1.3700000000000045</v>
      </c>
      <c r="R10" s="20"/>
    </row>
    <row r="11" spans="1:18" ht="30" customHeight="1">
      <c r="A11" s="20" t="s">
        <v>35</v>
      </c>
      <c r="B11" s="20">
        <v>448.25152805618654</v>
      </c>
      <c r="C11" s="20">
        <v>415.76562522142734</v>
      </c>
      <c r="D11" s="20">
        <v>488.02891963837965</v>
      </c>
      <c r="E11" s="20">
        <v>460.15532840140935</v>
      </c>
      <c r="F11" s="20">
        <v>467.01504999999992</v>
      </c>
      <c r="G11" s="20">
        <v>426.52484516499993</v>
      </c>
      <c r="H11" s="20">
        <v>446.57151288775492</v>
      </c>
      <c r="I11" s="37">
        <f>'2013provOILL'!I10</f>
        <v>486.28192978450238</v>
      </c>
      <c r="J11" s="20"/>
      <c r="K11" s="20" t="s">
        <v>35</v>
      </c>
      <c r="L11" s="24">
        <v>-7.2472486542616394</v>
      </c>
      <c r="M11" s="20">
        <v>17.38077658018662</v>
      </c>
      <c r="N11" s="24">
        <v>-5.7114630128116488</v>
      </c>
      <c r="O11" s="20">
        <v>1.4907404468011691</v>
      </c>
      <c r="P11" s="24">
        <v>-8.6700000000000017</v>
      </c>
      <c r="Q11" s="20">
        <v>4.6999999999999886</v>
      </c>
      <c r="R11" s="20"/>
    </row>
    <row r="12" spans="1:18" ht="30" customHeight="1">
      <c r="A12" s="20" t="s">
        <v>36</v>
      </c>
      <c r="B12" s="20">
        <v>3704.3144819778067</v>
      </c>
      <c r="C12" s="20">
        <v>3929.5743425427536</v>
      </c>
      <c r="D12" s="20">
        <v>4521.8658471726521</v>
      </c>
      <c r="E12" s="20">
        <v>4724.7225206786188</v>
      </c>
      <c r="F12" s="20">
        <v>5052.9963974551301</v>
      </c>
      <c r="G12" s="20">
        <v>7157.0576410635567</v>
      </c>
      <c r="H12" s="20">
        <v>7658.7967278818132</v>
      </c>
      <c r="I12" s="37">
        <f>'2013provOILL'!I12</f>
        <v>8355.5575466524078</v>
      </c>
      <c r="J12" s="20"/>
      <c r="K12" s="20" t="s">
        <v>36</v>
      </c>
      <c r="L12" s="20">
        <v>6.0810134145164767</v>
      </c>
      <c r="M12" s="20">
        <v>15.072663169075923</v>
      </c>
      <c r="N12" s="20">
        <v>4.4861276376167751</v>
      </c>
      <c r="O12" s="20">
        <v>6.9480033026227517</v>
      </c>
      <c r="P12" s="20">
        <v>41.639872228448581</v>
      </c>
      <c r="Q12" s="20">
        <v>7.0104100313449038</v>
      </c>
      <c r="R12" s="20"/>
    </row>
    <row r="13" spans="1:18" ht="30" customHeight="1">
      <c r="A13" s="20" t="s">
        <v>37</v>
      </c>
      <c r="B13" s="20">
        <v>497.44519969572951</v>
      </c>
      <c r="C13" s="20">
        <v>531.5802961133287</v>
      </c>
      <c r="D13" s="20">
        <v>544.44120883450603</v>
      </c>
      <c r="E13" s="20">
        <v>581.20000099999993</v>
      </c>
      <c r="F13" s="20">
        <v>690.23985600000003</v>
      </c>
      <c r="G13" s="20">
        <v>2115.5383043544439</v>
      </c>
      <c r="H13" s="20">
        <v>2221.3152195721664</v>
      </c>
      <c r="I13" s="37">
        <f>'2013provOILL'!I14</f>
        <v>2612.2666982168676</v>
      </c>
      <c r="J13" s="20"/>
      <c r="K13" s="20" t="s">
        <v>37</v>
      </c>
      <c r="L13" s="20">
        <v>6.8620817807626793</v>
      </c>
      <c r="M13" s="20">
        <v>2.4193734822773649</v>
      </c>
      <c r="N13" s="20">
        <v>6.7516550123353198</v>
      </c>
      <c r="O13" s="20">
        <v>18.761158777079928</v>
      </c>
      <c r="P13" s="20">
        <v>206.49321188349978</v>
      </c>
      <c r="Q13" s="20">
        <v>5</v>
      </c>
      <c r="R13" s="20"/>
    </row>
    <row r="14" spans="1:18" ht="30" customHeight="1">
      <c r="A14" s="20" t="s">
        <v>83</v>
      </c>
      <c r="B14" s="20">
        <v>0</v>
      </c>
      <c r="C14" s="20">
        <v>0</v>
      </c>
      <c r="D14" s="20">
        <v>0</v>
      </c>
      <c r="E14" s="20">
        <v>0</v>
      </c>
      <c r="F14" s="20">
        <v>64.62</v>
      </c>
      <c r="G14" s="20">
        <v>1372.11</v>
      </c>
      <c r="H14" s="20">
        <v>1496.6975879999998</v>
      </c>
      <c r="I14" s="37">
        <f>'2013provOILL'!I15</f>
        <v>2057.4718797271698</v>
      </c>
      <c r="J14" s="20"/>
      <c r="K14" s="20" t="s">
        <v>83</v>
      </c>
      <c r="L14" s="20"/>
      <c r="M14" s="20"/>
      <c r="N14" s="20"/>
      <c r="O14" s="20"/>
      <c r="P14" s="20"/>
      <c r="Q14" s="20">
        <v>9.0799999999999983</v>
      </c>
      <c r="R14" s="20"/>
    </row>
    <row r="15" spans="1:18" ht="30" customHeight="1">
      <c r="A15" s="20" t="s">
        <v>38</v>
      </c>
      <c r="B15" s="20">
        <v>1823.4832603298671</v>
      </c>
      <c r="C15" s="20">
        <v>1801.3122840461203</v>
      </c>
      <c r="D15" s="20">
        <v>1867.9694015807725</v>
      </c>
      <c r="E15" s="20">
        <v>1843.5798967413004</v>
      </c>
      <c r="F15" s="20">
        <v>1983.7</v>
      </c>
      <c r="G15" s="20">
        <v>2320.9290000000001</v>
      </c>
      <c r="H15" s="20">
        <v>2436.9754500000004</v>
      </c>
      <c r="I15" s="37">
        <f>'2013provOILL'!I16</f>
        <v>2497.8998362500001</v>
      </c>
      <c r="J15" s="20"/>
      <c r="K15" s="20" t="s">
        <v>38</v>
      </c>
      <c r="L15" s="24">
        <v>-1.215858503671484</v>
      </c>
      <c r="M15" s="20">
        <v>3.7004753770360423</v>
      </c>
      <c r="N15" s="24">
        <v>-1.3056693979479661</v>
      </c>
      <c r="O15" s="20">
        <v>7.6004356256202925</v>
      </c>
      <c r="P15" s="20">
        <v>17</v>
      </c>
      <c r="Q15" s="20">
        <v>5</v>
      </c>
      <c r="R15" s="20"/>
    </row>
    <row r="16" spans="1:18" ht="30" customHeight="1">
      <c r="A16" s="20" t="s">
        <v>39</v>
      </c>
      <c r="B16" s="20">
        <v>142.71911509884251</v>
      </c>
      <c r="C16" s="20">
        <v>118.15348396860392</v>
      </c>
      <c r="D16" s="20">
        <v>141.10301794833273</v>
      </c>
      <c r="E16" s="20">
        <v>151.69193847708095</v>
      </c>
      <c r="F16" s="20">
        <v>170.28971799999999</v>
      </c>
      <c r="G16" s="20">
        <v>168.927400256</v>
      </c>
      <c r="H16" s="20">
        <v>187.64455620436479</v>
      </c>
      <c r="I16" s="37">
        <f>'2013provOILL'!I17</f>
        <v>212.53699878210836</v>
      </c>
      <c r="J16" s="20"/>
      <c r="K16" s="20" t="s">
        <v>39</v>
      </c>
      <c r="L16" s="24">
        <v>-17.212572480725683</v>
      </c>
      <c r="M16" s="20">
        <v>19.423493246993061</v>
      </c>
      <c r="N16" s="20">
        <v>7.5043898300074119</v>
      </c>
      <c r="O16" s="20">
        <v>12.260229323741527</v>
      </c>
      <c r="P16" s="24">
        <v>-0.79999999999999716</v>
      </c>
      <c r="Q16" s="20">
        <v>11.079999999999998</v>
      </c>
      <c r="R16" s="20"/>
    </row>
    <row r="17" spans="1:18" ht="30" customHeight="1">
      <c r="A17" s="20" t="s">
        <v>40</v>
      </c>
      <c r="B17" s="20">
        <v>224.3613600308218</v>
      </c>
      <c r="C17" s="20">
        <v>226.96636816948859</v>
      </c>
      <c r="D17" s="20">
        <v>228.88780012856219</v>
      </c>
      <c r="E17" s="20">
        <v>246.39794840645183</v>
      </c>
      <c r="F17" s="20">
        <v>259.36776900000001</v>
      </c>
      <c r="G17" s="20">
        <v>266.96724463170005</v>
      </c>
      <c r="H17" s="20">
        <v>272.27989279987088</v>
      </c>
      <c r="I17" s="37">
        <f>'2013provOILL'!I18</f>
        <v>278.76274739034397</v>
      </c>
      <c r="J17" s="20"/>
      <c r="K17" s="20" t="s">
        <v>40</v>
      </c>
      <c r="L17" s="20">
        <v>1.1610769957487008</v>
      </c>
      <c r="M17" s="20">
        <v>0.84657122311564592</v>
      </c>
      <c r="N17" s="20">
        <v>7.6501011709905384</v>
      </c>
      <c r="O17" s="20">
        <v>5.263769717819855</v>
      </c>
      <c r="P17" s="20">
        <v>2.9300000000000068</v>
      </c>
      <c r="Q17" s="20">
        <v>1.9900000000000091</v>
      </c>
      <c r="R17" s="20"/>
    </row>
    <row r="18" spans="1:18" ht="30" customHeight="1">
      <c r="A18" s="20" t="s">
        <v>41</v>
      </c>
      <c r="B18" s="20">
        <v>1016.3055468225463</v>
      </c>
      <c r="C18" s="20">
        <v>1251.5619102452122</v>
      </c>
      <c r="D18" s="20">
        <v>1739.464418680479</v>
      </c>
      <c r="E18" s="20">
        <v>1901.8527360537855</v>
      </c>
      <c r="F18" s="20">
        <v>1949.39905445513</v>
      </c>
      <c r="G18" s="20">
        <v>2284.6956918214123</v>
      </c>
      <c r="H18" s="20">
        <v>2540.5816093054109</v>
      </c>
      <c r="I18" s="37">
        <f>'2013provOILL'!I19</f>
        <v>2754.0912660130884</v>
      </c>
      <c r="J18" s="20"/>
      <c r="K18" s="20" t="s">
        <v>41</v>
      </c>
      <c r="L18" s="20">
        <v>23.148192407115076</v>
      </c>
      <c r="M18" s="20">
        <v>38.983489705249553</v>
      </c>
      <c r="N18" s="20">
        <v>9.3355354458179107</v>
      </c>
      <c r="O18" s="20">
        <v>2.4999999999999858</v>
      </c>
      <c r="P18" s="20">
        <v>17.199999999999989</v>
      </c>
      <c r="Q18" s="20">
        <v>11.200000000000017</v>
      </c>
      <c r="R18" s="20"/>
    </row>
    <row r="19" spans="1:18" ht="30" customHeight="1">
      <c r="A19" s="20" t="s">
        <v>42</v>
      </c>
      <c r="B19" s="20">
        <v>8690.3761134358065</v>
      </c>
      <c r="C19" s="20">
        <v>9358.3495223661885</v>
      </c>
      <c r="D19" s="20">
        <v>10105.970206031943</v>
      </c>
      <c r="E19" s="20">
        <v>10666.89462891631</v>
      </c>
      <c r="F19" s="20">
        <v>11714.246203111526</v>
      </c>
      <c r="G19" s="20">
        <v>12812.716810987617</v>
      </c>
      <c r="H19" s="20">
        <v>14124.922687682138</v>
      </c>
      <c r="I19" s="37">
        <f>'2013provOILL'!I21</f>
        <v>15423.547518730273</v>
      </c>
      <c r="J19" s="20"/>
      <c r="K19" s="20" t="s">
        <v>42</v>
      </c>
      <c r="L19" s="20">
        <v>7.6863578769353751</v>
      </c>
      <c r="M19" s="20">
        <v>7.9888091578430789</v>
      </c>
      <c r="N19" s="20">
        <v>5.5504262475419637</v>
      </c>
      <c r="O19" s="20">
        <v>9.8187111678782912</v>
      </c>
      <c r="P19" s="20">
        <v>9.3772197444878458</v>
      </c>
      <c r="Q19" s="20">
        <v>10.241433538663955</v>
      </c>
      <c r="R19" s="20"/>
    </row>
    <row r="20" spans="1:18" ht="30" customHeight="1">
      <c r="A20" s="20" t="s">
        <v>43</v>
      </c>
      <c r="B20" s="20">
        <v>1140.6992353102196</v>
      </c>
      <c r="C20" s="20">
        <v>1202.6216724278104</v>
      </c>
      <c r="D20" s="20">
        <v>1316.9256762063744</v>
      </c>
      <c r="E20" s="20">
        <v>1387.9310089999999</v>
      </c>
      <c r="F20" s="20">
        <v>1573.0945219999999</v>
      </c>
      <c r="G20" s="20">
        <v>1745.7988326113173</v>
      </c>
      <c r="H20" s="20">
        <v>1846.5139672646642</v>
      </c>
      <c r="I20" s="37">
        <f>'2013provOILL'!I23</f>
        <v>1874.2116767736341</v>
      </c>
      <c r="J20" s="20"/>
      <c r="K20" s="20" t="s">
        <v>43</v>
      </c>
      <c r="L20" s="20">
        <v>5.428463104102164</v>
      </c>
      <c r="M20" s="20">
        <v>9.504568760000069</v>
      </c>
      <c r="N20" s="20">
        <v>5.3917494416365344</v>
      </c>
      <c r="O20" s="20">
        <v>13.340973852397013</v>
      </c>
      <c r="P20" s="20">
        <v>10.9786353074159</v>
      </c>
      <c r="Q20" s="20">
        <v>5.7690000000000055</v>
      </c>
      <c r="R20" s="20"/>
    </row>
    <row r="21" spans="1:18" ht="30" customHeight="1">
      <c r="A21" s="20" t="s">
        <v>44</v>
      </c>
      <c r="B21" s="20">
        <v>894.08203413493095</v>
      </c>
      <c r="C21" s="20">
        <v>916.59233209358729</v>
      </c>
      <c r="D21" s="20">
        <v>999.77812513400113</v>
      </c>
      <c r="E21" s="20">
        <v>962.00084100000004</v>
      </c>
      <c r="F21" s="20">
        <v>987.85721299999989</v>
      </c>
      <c r="G21" s="20">
        <v>1023.2668728240949</v>
      </c>
      <c r="H21" s="20">
        <v>1155.8822595420975</v>
      </c>
      <c r="I21" s="37">
        <f>'2013provOILL'!I24</f>
        <v>1314.1026746218627</v>
      </c>
      <c r="J21" s="20"/>
      <c r="K21" s="20" t="s">
        <v>44</v>
      </c>
      <c r="L21" s="20">
        <v>2.5176993943778427</v>
      </c>
      <c r="M21" s="20">
        <v>9.0755497430803587</v>
      </c>
      <c r="N21" s="24">
        <v>-3.7785667823986131</v>
      </c>
      <c r="O21" s="20">
        <v>2.6877702074690717</v>
      </c>
      <c r="P21" s="20">
        <v>3.5844917016458595</v>
      </c>
      <c r="Q21" s="20">
        <v>12.959999999999994</v>
      </c>
      <c r="R21" s="20"/>
    </row>
    <row r="22" spans="1:18" ht="30" customHeight="1">
      <c r="A22" s="20" t="s">
        <v>45</v>
      </c>
      <c r="B22" s="20">
        <v>2357.2216847258742</v>
      </c>
      <c r="C22" s="20">
        <v>2573.4037110869308</v>
      </c>
      <c r="D22" s="20">
        <v>2671.9100022865191</v>
      </c>
      <c r="E22" s="20">
        <v>2790.1362986905042</v>
      </c>
      <c r="F22" s="20">
        <v>3014.3079710000002</v>
      </c>
      <c r="G22" s="20">
        <v>3345.8818478100006</v>
      </c>
      <c r="H22" s="20">
        <v>3673.7782688953812</v>
      </c>
      <c r="I22" s="37">
        <f>'2013provOILL'!I25</f>
        <v>4022.7872044404421</v>
      </c>
      <c r="J22" s="20"/>
      <c r="K22" s="20" t="s">
        <v>45</v>
      </c>
      <c r="L22" s="20">
        <v>9.1710519957395036</v>
      </c>
      <c r="M22" s="20">
        <v>3.8278599962841469</v>
      </c>
      <c r="N22" s="20">
        <v>4.4247858761264922</v>
      </c>
      <c r="O22" s="20">
        <v>8.0344344616679422</v>
      </c>
      <c r="P22" s="20">
        <v>11.000000000000014</v>
      </c>
      <c r="Q22" s="20">
        <v>9.8000000000000114</v>
      </c>
      <c r="R22" s="20"/>
    </row>
    <row r="23" spans="1:18" ht="30" customHeight="1">
      <c r="A23" s="20" t="s">
        <v>46</v>
      </c>
      <c r="B23" s="20">
        <v>483.03722895626902</v>
      </c>
      <c r="C23" s="20">
        <v>502.841755343476</v>
      </c>
      <c r="D23" s="20">
        <v>600.89589763545382</v>
      </c>
      <c r="E23" s="20">
        <v>624.16471600000011</v>
      </c>
      <c r="F23" s="20">
        <v>776.90601500000025</v>
      </c>
      <c r="G23" s="20">
        <v>908.98003755000025</v>
      </c>
      <c r="H23" s="20">
        <v>1121.6813663367002</v>
      </c>
      <c r="I23" s="37">
        <f>'2013provOILL'!I26</f>
        <v>1398.4001594119641</v>
      </c>
      <c r="J23" s="20"/>
      <c r="K23" s="20" t="s">
        <v>46</v>
      </c>
      <c r="L23" s="20">
        <v>4.0999999999999943</v>
      </c>
      <c r="M23" s="20">
        <v>19.5</v>
      </c>
      <c r="N23" s="20">
        <v>3.8723543389312312</v>
      </c>
      <c r="O23" s="20">
        <v>24.47131263344275</v>
      </c>
      <c r="P23" s="20">
        <v>17</v>
      </c>
      <c r="Q23" s="20">
        <v>23.400000000000006</v>
      </c>
      <c r="R23" s="20"/>
    </row>
    <row r="24" spans="1:18" ht="30" customHeight="1">
      <c r="A24" s="20" t="s">
        <v>84</v>
      </c>
      <c r="B24" s="20">
        <v>472.85610000000003</v>
      </c>
      <c r="C24" s="20">
        <v>559.76896800603345</v>
      </c>
      <c r="D24" s="20">
        <v>620.12126920962771</v>
      </c>
      <c r="E24" s="20">
        <v>677.93816802119284</v>
      </c>
      <c r="F24" s="20">
        <v>791.49056399999995</v>
      </c>
      <c r="G24" s="20">
        <v>799.40546963999998</v>
      </c>
      <c r="H24" s="20">
        <v>983.26872765719997</v>
      </c>
      <c r="I24" s="37">
        <f>'2013provOILL'!I27</f>
        <v>1101.9487266185729</v>
      </c>
      <c r="J24" s="20"/>
      <c r="K24" s="20" t="s">
        <v>84</v>
      </c>
      <c r="L24" s="20">
        <v>18.380405371958489</v>
      </c>
      <c r="M24" s="20">
        <v>10.781644687910557</v>
      </c>
      <c r="N24" s="20">
        <v>9.3234826286889643</v>
      </c>
      <c r="O24" s="20">
        <v>16.749668529543158</v>
      </c>
      <c r="P24" s="20">
        <v>1</v>
      </c>
      <c r="Q24" s="20">
        <v>23</v>
      </c>
      <c r="R24" s="20"/>
    </row>
    <row r="25" spans="1:18" ht="30" customHeight="1">
      <c r="A25" s="20" t="s">
        <v>85</v>
      </c>
      <c r="B25" s="20">
        <v>913.92707483695062</v>
      </c>
      <c r="C25" s="20">
        <v>943.5159662053486</v>
      </c>
      <c r="D25" s="20">
        <v>943.19960929380909</v>
      </c>
      <c r="E25" s="20">
        <v>944.79098694112065</v>
      </c>
      <c r="F25" s="20">
        <v>1076.0488511115263</v>
      </c>
      <c r="G25" s="20">
        <v>1227.139823538203</v>
      </c>
      <c r="H25" s="20">
        <v>1387.9304335031202</v>
      </c>
      <c r="I25" s="37">
        <f>'2013provOILL'!I28</f>
        <v>1493.722475346638</v>
      </c>
      <c r="J25" s="20"/>
      <c r="K25" s="20" t="s">
        <v>85</v>
      </c>
      <c r="L25" s="20">
        <v>3.2375549628701918</v>
      </c>
      <c r="M25" s="24">
        <v>-3.3529576909202774E-2</v>
      </c>
      <c r="N25" s="20">
        <v>0.16872119449911338</v>
      </c>
      <c r="O25" s="20">
        <v>13.892793854370851</v>
      </c>
      <c r="P25" s="20">
        <v>14.041274452419543</v>
      </c>
      <c r="Q25" s="20">
        <v>13.102876044011907</v>
      </c>
      <c r="R25" s="20"/>
    </row>
    <row r="26" spans="1:18" ht="30" customHeight="1">
      <c r="A26" s="20" t="s">
        <v>52</v>
      </c>
      <c r="B26" s="20">
        <v>862.13806675830995</v>
      </c>
      <c r="C26" s="20">
        <v>959.55966830199895</v>
      </c>
      <c r="D26" s="20">
        <v>1081.7510171692327</v>
      </c>
      <c r="E26" s="20">
        <v>1208.1798796532601</v>
      </c>
      <c r="F26" s="20">
        <v>1248.961399</v>
      </c>
      <c r="G26" s="20">
        <v>1341.3845425260001</v>
      </c>
      <c r="H26" s="20">
        <v>1397.1861394950818</v>
      </c>
      <c r="I26" s="37">
        <f>'2013provOILL'!I29</f>
        <v>1466.219887921573</v>
      </c>
      <c r="J26" s="20"/>
      <c r="K26" s="20" t="s">
        <v>52</v>
      </c>
      <c r="L26" s="20">
        <v>11.299999999999997</v>
      </c>
      <c r="M26" s="20">
        <v>12.734106372296679</v>
      </c>
      <c r="N26" s="20">
        <v>11.687427187715656</v>
      </c>
      <c r="O26" s="20">
        <v>3.3754509600378384</v>
      </c>
      <c r="P26" s="20">
        <v>7.4000000000000057</v>
      </c>
      <c r="Q26" s="20">
        <v>4.1600000000000108</v>
      </c>
      <c r="R26" s="20"/>
    </row>
    <row r="27" spans="1:18" ht="30" customHeight="1">
      <c r="A27" s="20" t="s">
        <v>53</v>
      </c>
      <c r="B27" s="20">
        <v>654.95995300000004</v>
      </c>
      <c r="C27" s="20">
        <v>720.45594830000016</v>
      </c>
      <c r="D27" s="20">
        <v>814.29858208688984</v>
      </c>
      <c r="E27" s="20">
        <v>914.89015573904624</v>
      </c>
      <c r="F27" s="20">
        <v>963.21807600000022</v>
      </c>
      <c r="G27" s="20">
        <v>999.82036288800032</v>
      </c>
      <c r="H27" s="20">
        <v>1066.8083272014962</v>
      </c>
      <c r="I27" s="37">
        <f>'2013provOILL'!I30</f>
        <v>1116.1011886733211</v>
      </c>
      <c r="J27" s="20"/>
      <c r="K27" s="20" t="s">
        <v>53</v>
      </c>
      <c r="L27" s="20">
        <v>10.000000000000014</v>
      </c>
      <c r="M27" s="20">
        <v>13.025450620308192</v>
      </c>
      <c r="N27" s="20">
        <v>12.353155938741736</v>
      </c>
      <c r="O27" s="20">
        <v>5.2823740596394089</v>
      </c>
      <c r="P27" s="20">
        <v>3.7999999999999972</v>
      </c>
      <c r="Q27" s="20">
        <v>6.6999999999999886</v>
      </c>
      <c r="R27" s="20"/>
    </row>
    <row r="28" spans="1:18" ht="30" customHeight="1">
      <c r="A28" s="20" t="s">
        <v>54</v>
      </c>
      <c r="B28" s="20">
        <v>249.83920972583735</v>
      </c>
      <c r="C28" s="20">
        <v>259.27272368374065</v>
      </c>
      <c r="D28" s="20">
        <v>270.78237328234979</v>
      </c>
      <c r="E28" s="20">
        <v>311.81224933890746</v>
      </c>
      <c r="F28" s="20">
        <v>346.86159199999997</v>
      </c>
      <c r="G28" s="20">
        <v>364.20467159999998</v>
      </c>
      <c r="H28" s="20">
        <v>392.97684065639999</v>
      </c>
      <c r="I28" s="37">
        <f>'2013provOILL'!I31</f>
        <v>437.15759929343216</v>
      </c>
      <c r="J28" s="20"/>
      <c r="K28" s="20" t="s">
        <v>54</v>
      </c>
      <c r="L28" s="20">
        <v>3.7758340527314544</v>
      </c>
      <c r="M28" s="20">
        <v>4.4392057271124941</v>
      </c>
      <c r="N28" s="20">
        <v>15.152343765661243</v>
      </c>
      <c r="O28" s="20">
        <v>11.240527828974905</v>
      </c>
      <c r="P28" s="20">
        <v>5</v>
      </c>
      <c r="Q28" s="20">
        <v>7.8999999999999915</v>
      </c>
      <c r="R28" s="20"/>
    </row>
    <row r="29" spans="1:18" ht="30" customHeight="1">
      <c r="A29" s="20" t="s">
        <v>86</v>
      </c>
      <c r="B29" s="20">
        <v>661.61552598741434</v>
      </c>
      <c r="C29" s="20">
        <v>720.31677691726304</v>
      </c>
      <c r="D29" s="20">
        <v>786.30765372768735</v>
      </c>
      <c r="E29" s="20">
        <v>845.05032453227989</v>
      </c>
      <c r="F29" s="20">
        <v>935.5</v>
      </c>
      <c r="G29" s="20">
        <v>1056.8343499999999</v>
      </c>
      <c r="H29" s="20">
        <v>1098.8963571299998</v>
      </c>
      <c r="I29" s="37">
        <f>'2013provOILL'!I32</f>
        <v>1198.8959256288299</v>
      </c>
      <c r="J29" s="20"/>
      <c r="K29" s="20" t="s">
        <v>86</v>
      </c>
      <c r="L29" s="20">
        <v>8.8724113362124228</v>
      </c>
      <c r="M29" s="20">
        <v>9.1613688484176663</v>
      </c>
      <c r="N29" s="20">
        <v>7.4706980818650663</v>
      </c>
      <c r="O29" s="20">
        <v>10.703466153661594</v>
      </c>
      <c r="P29" s="20">
        <v>12.969999999999999</v>
      </c>
      <c r="Q29" s="20">
        <v>3.980000000000004</v>
      </c>
      <c r="R29" s="20"/>
    </row>
    <row r="30" spans="1:18" ht="30" customHeight="1">
      <c r="A30" s="20" t="s">
        <v>47</v>
      </c>
      <c r="B30" s="20">
        <v>17809.724423267504</v>
      </c>
      <c r="C30" s="20">
        <v>18609.94595746358</v>
      </c>
      <c r="D30" s="20">
        <v>20343.913404076302</v>
      </c>
      <c r="E30" s="20">
        <v>21520.712192565319</v>
      </c>
      <c r="F30" s="20">
        <v>23219.743830566658</v>
      </c>
      <c r="G30" s="20">
        <v>26476.871196447973</v>
      </c>
      <c r="H30" s="20">
        <v>28378.339827197102</v>
      </c>
      <c r="I30" s="37">
        <f>'2013provOILL'!I34</f>
        <v>30598.57962631197</v>
      </c>
      <c r="J30" s="20"/>
      <c r="K30" s="20" t="s">
        <v>47</v>
      </c>
      <c r="L30" s="20">
        <v>4.4931719052913905</v>
      </c>
      <c r="M30" s="20">
        <v>9.3174233314595227</v>
      </c>
      <c r="N30" s="20">
        <v>5.7845251555839923</v>
      </c>
      <c r="O30" s="20">
        <v>7.8948671530875174</v>
      </c>
      <c r="P30" s="20">
        <v>14.027404391919291</v>
      </c>
      <c r="Q30" s="20">
        <v>7.1816213352438041</v>
      </c>
      <c r="R30" s="20"/>
    </row>
    <row r="31" spans="1:18" ht="30" customHeight="1">
      <c r="A31" s="20" t="s">
        <v>48</v>
      </c>
      <c r="B31" s="20">
        <f t="shared" ref="B31:H31" si="0">B32-B30</f>
        <v>895.36021238331523</v>
      </c>
      <c r="C31" s="20">
        <f t="shared" si="0"/>
        <v>1303.4106332871233</v>
      </c>
      <c r="D31" s="20">
        <f t="shared" si="0"/>
        <v>1248.2661993226757</v>
      </c>
      <c r="E31" s="20">
        <f t="shared" si="0"/>
        <v>933.77661909727249</v>
      </c>
      <c r="F31" s="20">
        <f t="shared" si="0"/>
        <v>1032.2005040000004</v>
      </c>
      <c r="G31" s="20">
        <f t="shared" si="0"/>
        <v>1414.5</v>
      </c>
      <c r="H31" s="20">
        <f t="shared" si="0"/>
        <v>1720.5999999999985</v>
      </c>
      <c r="I31" s="37">
        <f>'2013provOILL'!I36</f>
        <v>1723.7864136560636</v>
      </c>
      <c r="J31" s="20"/>
      <c r="K31" s="20" t="s">
        <v>48</v>
      </c>
      <c r="L31" s="20">
        <v>13.257498993742317</v>
      </c>
      <c r="M31" s="20">
        <v>3.7963952602938917</v>
      </c>
      <c r="N31" s="20">
        <v>-54.513946351432061</v>
      </c>
      <c r="O31" s="20">
        <v>10.540410082004101</v>
      </c>
      <c r="P31" s="20">
        <v>37.037328941277053</v>
      </c>
      <c r="Q31" s="20">
        <v>21.640155531990104</v>
      </c>
      <c r="R31" s="20"/>
    </row>
    <row r="32" spans="1:18" ht="30" customHeight="1">
      <c r="A32" s="22" t="s">
        <v>49</v>
      </c>
      <c r="B32" s="22">
        <v>18705.084635650819</v>
      </c>
      <c r="C32" s="22">
        <v>19913.356590750704</v>
      </c>
      <c r="D32" s="22">
        <v>21592.179603398978</v>
      </c>
      <c r="E32" s="22">
        <v>22454.488811662592</v>
      </c>
      <c r="F32" s="22">
        <v>24251.944334566659</v>
      </c>
      <c r="G32" s="22">
        <v>27891.371196447973</v>
      </c>
      <c r="H32" s="22">
        <v>30098.9398271971</v>
      </c>
      <c r="I32" s="37">
        <f>'2013provOILL'!I38</f>
        <v>32322.366039968034</v>
      </c>
      <c r="J32" s="20"/>
      <c r="K32" s="20" t="s">
        <v>49</v>
      </c>
      <c r="L32" s="20">
        <v>6.4595909541996406</v>
      </c>
      <c r="M32" s="20">
        <v>8.4306380242698395</v>
      </c>
      <c r="N32" s="20">
        <v>3.9936181714970189</v>
      </c>
      <c r="O32" s="20">
        <v>8.00488284538676</v>
      </c>
      <c r="P32" s="20">
        <v>15.00674260040249</v>
      </c>
      <c r="Q32" s="20">
        <v>7.9148802516753562</v>
      </c>
      <c r="R32" s="20"/>
    </row>
    <row r="33" spans="1:18" ht="30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ht="30" customHeight="1">
      <c r="A34" s="34" t="s">
        <v>101</v>
      </c>
      <c r="B34" s="31">
        <f t="shared" ref="B34:I34" si="1">B32-B30</f>
        <v>895.36021238331523</v>
      </c>
      <c r="C34" s="31">
        <f t="shared" si="1"/>
        <v>1303.4106332871233</v>
      </c>
      <c r="D34" s="31">
        <f t="shared" si="1"/>
        <v>1248.2661993226757</v>
      </c>
      <c r="E34" s="31">
        <f t="shared" si="1"/>
        <v>933.77661909727249</v>
      </c>
      <c r="F34" s="31">
        <f t="shared" si="1"/>
        <v>1032.2005040000004</v>
      </c>
      <c r="G34" s="31">
        <f t="shared" si="1"/>
        <v>1414.5</v>
      </c>
      <c r="H34" s="31">
        <f t="shared" si="1"/>
        <v>1720.5999999999985</v>
      </c>
      <c r="I34" s="31">
        <f t="shared" si="1"/>
        <v>1723.7864136560638</v>
      </c>
      <c r="J34" s="20"/>
      <c r="K34" s="20"/>
      <c r="L34" s="20"/>
      <c r="M34" s="20"/>
      <c r="N34" s="20"/>
      <c r="O34" s="20"/>
      <c r="P34" s="20"/>
      <c r="Q34" s="20"/>
      <c r="R34" s="20"/>
    </row>
    <row r="35" spans="1:18" ht="30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30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ht="30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ht="30" customHeight="1">
      <c r="A38" s="42" t="s">
        <v>74</v>
      </c>
      <c r="B38" s="20"/>
      <c r="C38" s="20"/>
      <c r="D38" s="20"/>
      <c r="E38" s="20"/>
      <c r="F38" s="20"/>
      <c r="G38" s="20"/>
      <c r="H38" s="20"/>
      <c r="I38" s="20"/>
      <c r="J38" s="20"/>
      <c r="K38" s="20" t="s">
        <v>87</v>
      </c>
      <c r="L38" s="20"/>
      <c r="M38" s="20"/>
      <c r="N38" s="20"/>
      <c r="O38" s="20"/>
      <c r="P38" s="20"/>
      <c r="Q38" s="20"/>
      <c r="R38" s="20"/>
    </row>
    <row r="39" spans="1:18" ht="30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30" customHeight="1">
      <c r="A40" s="20" t="s">
        <v>50</v>
      </c>
      <c r="B40" s="20">
        <v>2006</v>
      </c>
      <c r="C40" s="20">
        <v>2007</v>
      </c>
      <c r="D40" s="20">
        <v>2008</v>
      </c>
      <c r="E40" s="20">
        <v>2009</v>
      </c>
      <c r="F40" s="20">
        <v>2010</v>
      </c>
      <c r="G40" s="20" t="s">
        <v>71</v>
      </c>
      <c r="H40" s="20" t="s">
        <v>81</v>
      </c>
      <c r="I40" s="20" t="s">
        <v>145</v>
      </c>
      <c r="J40" s="20"/>
      <c r="K40" s="20" t="s">
        <v>28</v>
      </c>
      <c r="L40" s="20">
        <v>2006</v>
      </c>
      <c r="M40" s="20">
        <v>2007</v>
      </c>
      <c r="N40" s="20">
        <v>2008</v>
      </c>
      <c r="O40" s="20">
        <v>2009</v>
      </c>
      <c r="P40" s="20">
        <v>2010</v>
      </c>
      <c r="Q40" s="20" t="s">
        <v>71</v>
      </c>
      <c r="R40" s="20" t="s">
        <v>81</v>
      </c>
    </row>
    <row r="41" spans="1:18" ht="30" customHeight="1">
      <c r="A41" s="20" t="s">
        <v>30</v>
      </c>
      <c r="B41" s="20">
        <v>5415.0338278538902</v>
      </c>
      <c r="C41" s="20">
        <v>6319.8016024355975</v>
      </c>
      <c r="D41" s="20">
        <v>8874.9513068169417</v>
      </c>
      <c r="E41" s="20">
        <v>11342.832266243851</v>
      </c>
      <c r="F41" s="20">
        <v>12909.62379357528</v>
      </c>
      <c r="G41" s="20">
        <v>14154.757736196527</v>
      </c>
      <c r="H41" s="20">
        <v>15399.076945697172</v>
      </c>
      <c r="I41" s="43">
        <f>'2013provOILL'!I46</f>
        <v>16687.416532826985</v>
      </c>
      <c r="J41" s="20"/>
      <c r="K41" s="20" t="s">
        <v>30</v>
      </c>
      <c r="L41" s="20">
        <v>30.404927662886365</v>
      </c>
      <c r="M41" s="20">
        <v>29.050053387201803</v>
      </c>
      <c r="N41" s="20">
        <v>30.961901842183547</v>
      </c>
      <c r="O41" s="20">
        <v>31.806457895458788</v>
      </c>
      <c r="P41" s="20">
        <v>29.754109523949023</v>
      </c>
      <c r="Q41" s="20">
        <v>25.343404114022185</v>
      </c>
      <c r="R41" s="20">
        <v>22.665015131661136</v>
      </c>
    </row>
    <row r="42" spans="1:18" ht="30" customHeight="1">
      <c r="A42" s="20" t="s">
        <v>31</v>
      </c>
      <c r="B42" s="20">
        <v>3793.6819574757342</v>
      </c>
      <c r="C42" s="20">
        <v>4408.7781435247689</v>
      </c>
      <c r="D42" s="20">
        <v>6434.9820378384557</v>
      </c>
      <c r="E42" s="20">
        <v>8425.261563810669</v>
      </c>
      <c r="F42" s="20">
        <v>9421.5535809743942</v>
      </c>
      <c r="G42" s="20">
        <v>10649.86091572737</v>
      </c>
      <c r="H42" s="20">
        <v>11477.035613051914</v>
      </c>
      <c r="I42" s="43">
        <f>'2013provOILL'!I48</f>
        <v>12215.799831615919</v>
      </c>
      <c r="J42" s="20"/>
      <c r="K42" s="20" t="s">
        <v>31</v>
      </c>
      <c r="L42" s="20">
        <v>21.301182810664272</v>
      </c>
      <c r="M42" s="20">
        <v>20.265705871583673</v>
      </c>
      <c r="N42" s="20">
        <v>22.44961975833386</v>
      </c>
      <c r="O42" s="20">
        <v>23.625292246017796</v>
      </c>
      <c r="P42" s="20">
        <v>21.714802973079493</v>
      </c>
      <c r="Q42" s="20">
        <v>19.068057113772539</v>
      </c>
      <c r="R42" s="20">
        <v>16.892388209614111</v>
      </c>
    </row>
    <row r="43" spans="1:18" ht="30" customHeight="1">
      <c r="A43" s="20" t="s">
        <v>32</v>
      </c>
      <c r="B43" s="20">
        <v>537.18817130132459</v>
      </c>
      <c r="C43" s="20">
        <v>580.93800986017527</v>
      </c>
      <c r="D43" s="20">
        <v>706.4150381563918</v>
      </c>
      <c r="E43" s="20">
        <v>873.76476069564103</v>
      </c>
      <c r="F43" s="20">
        <v>1391.5822232971773</v>
      </c>
      <c r="G43" s="20">
        <v>1995.695898074948</v>
      </c>
      <c r="H43" s="20">
        <v>2043.7921692185544</v>
      </c>
      <c r="I43" s="43">
        <f>'2013provOILL'!I49</f>
        <v>2189.5528739824599</v>
      </c>
      <c r="J43" s="20"/>
      <c r="K43" s="20" t="s">
        <v>32</v>
      </c>
      <c r="L43" s="20">
        <v>3.0162632421168483</v>
      </c>
      <c r="M43" s="20">
        <v>2.6703813288361591</v>
      </c>
      <c r="N43" s="20">
        <v>2.4644589378693804</v>
      </c>
      <c r="O43" s="20">
        <v>2.4501254553775187</v>
      </c>
      <c r="P43" s="20">
        <v>3.2073196357720999</v>
      </c>
      <c r="Q43" s="20">
        <v>3.5731962762084257</v>
      </c>
      <c r="R43" s="20">
        <v>3.0081400725939345</v>
      </c>
    </row>
    <row r="44" spans="1:18" ht="30" customHeight="1">
      <c r="A44" s="20" t="s">
        <v>33</v>
      </c>
      <c r="B44" s="20">
        <v>437.09725333260457</v>
      </c>
      <c r="C44" s="20">
        <v>501.03928080432507</v>
      </c>
      <c r="D44" s="20">
        <v>606.45814054328378</v>
      </c>
      <c r="E44" s="20">
        <v>729.11437410507097</v>
      </c>
      <c r="F44" s="20">
        <v>873.03973916283837</v>
      </c>
      <c r="G44" s="20">
        <v>1003.8158538509966</v>
      </c>
      <c r="H44" s="20">
        <v>1159.4073111979014</v>
      </c>
      <c r="I44" s="43">
        <f>'2013provOILL'!I50</f>
        <v>1342.7389800643703</v>
      </c>
      <c r="J44" s="20"/>
      <c r="K44" s="20" t="s">
        <v>33</v>
      </c>
      <c r="L44" s="20">
        <v>2.4542617445644419</v>
      </c>
      <c r="M44" s="20">
        <v>2.3031130994430873</v>
      </c>
      <c r="N44" s="20">
        <v>2.1157408947665353</v>
      </c>
      <c r="O44" s="20">
        <v>2.0445110265768052</v>
      </c>
      <c r="P44" s="20">
        <v>2.0121825727205689</v>
      </c>
      <c r="Q44" s="20">
        <v>1.7972833809195208</v>
      </c>
      <c r="R44" s="20">
        <v>1.706464896871732</v>
      </c>
    </row>
    <row r="45" spans="1:18" ht="30" customHeight="1">
      <c r="A45" s="20" t="s">
        <v>34</v>
      </c>
      <c r="B45" s="20">
        <v>736.00308898936498</v>
      </c>
      <c r="C45" s="20">
        <v>910.23389659034774</v>
      </c>
      <c r="D45" s="20">
        <v>1071.5037493696761</v>
      </c>
      <c r="E45" s="20">
        <v>1314.0593416210063</v>
      </c>
      <c r="F45" s="20">
        <v>1614.1846906192839</v>
      </c>
      <c r="G45" s="20">
        <v>1549.2298986687638</v>
      </c>
      <c r="H45" s="20">
        <v>1705.254081147614</v>
      </c>
      <c r="I45" s="43">
        <f>'2013provOILL'!I51</f>
        <v>1917.5994607030461</v>
      </c>
      <c r="J45" s="20"/>
      <c r="K45" s="20" t="s">
        <v>34</v>
      </c>
      <c r="L45" s="20">
        <v>4.1325911142556153</v>
      </c>
      <c r="M45" s="20">
        <v>4.1840464233243768</v>
      </c>
      <c r="N45" s="20">
        <v>3.7381381333363355</v>
      </c>
      <c r="O45" s="20">
        <v>3.6847563413051621</v>
      </c>
      <c r="P45" s="20">
        <v>3.7203739508249885</v>
      </c>
      <c r="Q45" s="20">
        <v>2.7738206558693297</v>
      </c>
      <c r="R45" s="20">
        <v>2.509865343801474</v>
      </c>
    </row>
    <row r="46" spans="1:18" ht="30" customHeight="1">
      <c r="A46" s="20" t="s">
        <v>35</v>
      </c>
      <c r="B46" s="20">
        <v>448.25152805618654</v>
      </c>
      <c r="C46" s="20">
        <v>499.75028151615567</v>
      </c>
      <c r="D46" s="20">
        <v>762.00737906552672</v>
      </c>
      <c r="E46" s="20">
        <v>874.39698670710482</v>
      </c>
      <c r="F46" s="20">
        <v>1000.8457828187629</v>
      </c>
      <c r="G46" s="20">
        <v>951.85106794939759</v>
      </c>
      <c r="H46" s="20">
        <v>1057.3799402997433</v>
      </c>
      <c r="I46" s="43">
        <f>'2013provOILL'!I52</f>
        <v>1211.2782604436502</v>
      </c>
      <c r="J46" s="20"/>
      <c r="K46" s="20" t="s">
        <v>35</v>
      </c>
      <c r="L46" s="20">
        <v>2.5168919934020351</v>
      </c>
      <c r="M46" s="20">
        <v>2.2971879928506662</v>
      </c>
      <c r="N46" s="20">
        <v>2.6584030557468199</v>
      </c>
      <c r="O46" s="20">
        <v>2.4518982815590258</v>
      </c>
      <c r="P46" s="20">
        <v>2.3067500273239716</v>
      </c>
      <c r="Q46" s="20">
        <v>1.7042429634607941</v>
      </c>
      <c r="R46" s="20">
        <v>1.5562966813738217</v>
      </c>
    </row>
    <row r="47" spans="1:18" ht="30" customHeight="1">
      <c r="A47" s="20" t="s">
        <v>36</v>
      </c>
      <c r="B47" s="20">
        <v>3704.3144819778067</v>
      </c>
      <c r="C47" s="20">
        <v>4513.4517737775932</v>
      </c>
      <c r="D47" s="20">
        <v>5854.5165704319861</v>
      </c>
      <c r="E47" s="20">
        <v>6775.7119140660725</v>
      </c>
      <c r="F47" s="20">
        <v>8294.4579654436966</v>
      </c>
      <c r="G47" s="20">
        <v>14274.36345978944</v>
      </c>
      <c r="H47" s="20">
        <v>18580.471363228091</v>
      </c>
      <c r="I47" s="43">
        <f>'2013provOILL'!I54</f>
        <v>22084.317049866433</v>
      </c>
      <c r="J47" s="20"/>
      <c r="K47" s="20" t="s">
        <v>36</v>
      </c>
      <c r="L47" s="20">
        <v>20.799392477619179</v>
      </c>
      <c r="M47" s="20">
        <v>20.746856189008966</v>
      </c>
      <c r="N47" s="20">
        <v>20.424559090022186</v>
      </c>
      <c r="O47" s="20">
        <v>18.999786882845886</v>
      </c>
      <c r="P47" s="20">
        <v>19.117072247173073</v>
      </c>
      <c r="Q47" s="20">
        <v>25.557552334984933</v>
      </c>
      <c r="R47" s="20">
        <v>27.347526483958042</v>
      </c>
    </row>
    <row r="48" spans="1:18" ht="30" customHeight="1">
      <c r="A48" s="20" t="s">
        <v>37</v>
      </c>
      <c r="B48" s="20">
        <v>497.44519969572951</v>
      </c>
      <c r="C48" s="20">
        <v>601.61411156516158</v>
      </c>
      <c r="D48" s="20">
        <v>693.22622251940084</v>
      </c>
      <c r="E48" s="20">
        <v>740.03046551895466</v>
      </c>
      <c r="F48" s="20">
        <v>1012.70022576</v>
      </c>
      <c r="G48" s="20">
        <v>4689.8505321098401</v>
      </c>
      <c r="H48" s="20">
        <v>5956.1101757794968</v>
      </c>
      <c r="I48" s="43">
        <f>'2013provOILL'!I56</f>
        <v>6188.3984726348963</v>
      </c>
      <c r="J48" s="20"/>
      <c r="K48" s="20" t="s">
        <v>37</v>
      </c>
      <c r="L48" s="20">
        <v>2.7931100328865419</v>
      </c>
      <c r="M48" s="20">
        <v>2.7654225811023037</v>
      </c>
      <c r="N48" s="20">
        <v>2.4184473259686468</v>
      </c>
      <c r="O48" s="20">
        <v>2.0751208596228201</v>
      </c>
      <c r="P48" s="20">
        <v>2.3340721553161528</v>
      </c>
      <c r="Q48" s="20">
        <v>8.3969488905967822</v>
      </c>
      <c r="R48" s="20">
        <v>8.7664557905598191</v>
      </c>
    </row>
    <row r="49" spans="1:18" ht="30" customHeight="1">
      <c r="A49" s="20" t="s">
        <v>88</v>
      </c>
      <c r="B49" s="20">
        <v>0</v>
      </c>
      <c r="C49" s="20">
        <v>0</v>
      </c>
      <c r="D49" s="20">
        <v>0</v>
      </c>
      <c r="E49" s="20">
        <v>0</v>
      </c>
      <c r="F49" s="20">
        <v>177.51</v>
      </c>
      <c r="G49" s="20">
        <v>3746.25</v>
      </c>
      <c r="H49" s="20">
        <v>4645.3500000000004</v>
      </c>
      <c r="I49" s="43">
        <f>'2013provOILL'!I57</f>
        <v>4784.7105000000001</v>
      </c>
      <c r="J49" s="20"/>
      <c r="K49" s="20" t="s">
        <v>83</v>
      </c>
      <c r="L49" s="20"/>
      <c r="M49" s="20"/>
      <c r="N49" s="20"/>
      <c r="O49" s="20"/>
      <c r="P49" s="20">
        <v>0.4091251663138864</v>
      </c>
      <c r="Q49" s="20">
        <v>6.7074781095947822</v>
      </c>
      <c r="R49" s="20">
        <v>6.8372233227447747</v>
      </c>
    </row>
    <row r="50" spans="1:18" ht="30" customHeight="1">
      <c r="A50" s="20" t="s">
        <v>38</v>
      </c>
      <c r="B50" s="20">
        <v>1823.4832603298671</v>
      </c>
      <c r="C50" s="20">
        <v>1990.450073870963</v>
      </c>
      <c r="D50" s="20">
        <v>2276.709126187669</v>
      </c>
      <c r="E50" s="20">
        <v>2478.422063526963</v>
      </c>
      <c r="F50" s="20">
        <v>2941.4726095071396</v>
      </c>
      <c r="G50" s="20">
        <v>3842.4603771622237</v>
      </c>
      <c r="H50" s="20">
        <v>4680.1167393835885</v>
      </c>
      <c r="I50" s="43">
        <f>'2013provOILL'!I58</f>
        <v>4929.4242180321826</v>
      </c>
      <c r="J50" s="20"/>
      <c r="K50" s="20" t="s">
        <v>38</v>
      </c>
      <c r="L50" s="20">
        <v>10.238694417683288</v>
      </c>
      <c r="M50" s="20">
        <v>9.1494455914924426</v>
      </c>
      <c r="N50" s="20">
        <v>7.9427190134644494</v>
      </c>
      <c r="O50" s="20">
        <v>6.9497481017455547</v>
      </c>
      <c r="P50" s="20">
        <v>6.7795080309410727</v>
      </c>
      <c r="Q50" s="20">
        <v>6.8797381025828299</v>
      </c>
      <c r="R50" s="20">
        <v>6.8883944855999442</v>
      </c>
    </row>
    <row r="51" spans="1:18" ht="30" customHeight="1">
      <c r="A51" s="20" t="s">
        <v>39</v>
      </c>
      <c r="B51" s="20">
        <v>142.71911509884251</v>
      </c>
      <c r="C51" s="20">
        <v>129.96883236546432</v>
      </c>
      <c r="D51" s="20">
        <v>155.21331974316601</v>
      </c>
      <c r="E51" s="20">
        <v>166.86113232478905</v>
      </c>
      <c r="F51" s="20">
        <v>265.99253951600002</v>
      </c>
      <c r="G51" s="20">
        <v>279.69647515186438</v>
      </c>
      <c r="H51" s="20">
        <v>329.32805527461238</v>
      </c>
      <c r="I51" s="43">
        <f>'2013provOILL'!I59</f>
        <v>541.58996201813454</v>
      </c>
      <c r="J51" s="20"/>
      <c r="K51" s="20" t="s">
        <v>39</v>
      </c>
      <c r="L51" s="20">
        <v>0.8013549884712825</v>
      </c>
      <c r="M51" s="20">
        <v>0.59742405796946785</v>
      </c>
      <c r="N51" s="20">
        <v>0.54149024646434385</v>
      </c>
      <c r="O51" s="20">
        <v>0.46789562387088579</v>
      </c>
      <c r="P51" s="20">
        <v>0.61305978236570613</v>
      </c>
      <c r="Q51" s="20">
        <v>0.50078291208860892</v>
      </c>
      <c r="R51" s="20">
        <v>0.48471901156161751</v>
      </c>
    </row>
    <row r="52" spans="1:18" ht="30" customHeight="1">
      <c r="A52" s="20" t="s">
        <v>40</v>
      </c>
      <c r="B52" s="20">
        <v>224.3613600308218</v>
      </c>
      <c r="C52" s="20">
        <v>226.96636816948859</v>
      </c>
      <c r="D52" s="20">
        <v>228.88780012856219</v>
      </c>
      <c r="E52" s="20">
        <v>246.39794840645183</v>
      </c>
      <c r="F52" s="20">
        <v>368.30223197999999</v>
      </c>
      <c r="G52" s="20">
        <v>467.42226993585837</v>
      </c>
      <c r="H52" s="20">
        <v>505.32741149403694</v>
      </c>
      <c r="I52" s="43">
        <f>'2013provOILL'!I60</f>
        <v>569.09491818257015</v>
      </c>
      <c r="J52" s="20"/>
      <c r="K52" s="20" t="s">
        <v>40</v>
      </c>
      <c r="L52" s="20">
        <v>1.2597688470558537</v>
      </c>
      <c r="M52" s="20">
        <v>1.0432898890183371</v>
      </c>
      <c r="N52" s="20">
        <v>0.79851723749857928</v>
      </c>
      <c r="O52" s="20">
        <v>0.69092496367421419</v>
      </c>
      <c r="P52" s="20">
        <v>0.84886322974814399</v>
      </c>
      <c r="Q52" s="20">
        <v>0.8368968017435765</v>
      </c>
      <c r="R52" s="20">
        <v>0.74376233512852097</v>
      </c>
    </row>
    <row r="53" spans="1:18" ht="30" customHeight="1">
      <c r="A53" s="20" t="s">
        <v>41</v>
      </c>
      <c r="B53" s="20">
        <v>1016.3055468225463</v>
      </c>
      <c r="C53" s="20">
        <v>1564.4523878065152</v>
      </c>
      <c r="D53" s="20">
        <v>2500.4801018531884</v>
      </c>
      <c r="E53" s="20">
        <v>3144.0003042889139</v>
      </c>
      <c r="F53" s="20">
        <v>3705.9903586805563</v>
      </c>
      <c r="G53" s="20">
        <v>4994.9338054296531</v>
      </c>
      <c r="H53" s="20">
        <v>7109.5889812963524</v>
      </c>
      <c r="I53" s="43">
        <f>'2013provOILL'!I61</f>
        <v>9855.809478998648</v>
      </c>
      <c r="J53" s="20"/>
      <c r="K53" s="20" t="s">
        <v>41</v>
      </c>
      <c r="L53" s="20">
        <v>5.7064641915222136</v>
      </c>
      <c r="M53" s="20">
        <v>7.1912740694264139</v>
      </c>
      <c r="N53" s="20">
        <v>8.7233852666261651</v>
      </c>
      <c r="O53" s="20">
        <v>8.8160973339324133</v>
      </c>
      <c r="P53" s="20">
        <v>8.5415690488019944</v>
      </c>
      <c r="Q53" s="20">
        <v>8.9431856279731363</v>
      </c>
      <c r="R53" s="20">
        <v>10.464194861108137</v>
      </c>
    </row>
    <row r="54" spans="1:18" ht="30" customHeight="1">
      <c r="A54" s="20" t="s">
        <v>42</v>
      </c>
      <c r="B54" s="20">
        <v>8690.3761134358065</v>
      </c>
      <c r="C54" s="20">
        <v>10921.617495107923</v>
      </c>
      <c r="D54" s="20">
        <v>13934.634709386777</v>
      </c>
      <c r="E54" s="20">
        <v>17543.4974828183</v>
      </c>
      <c r="F54" s="20">
        <v>22183.618293588377</v>
      </c>
      <c r="G54" s="20">
        <v>27422.719671614293</v>
      </c>
      <c r="H54" s="20">
        <v>33962.506246273093</v>
      </c>
      <c r="I54" s="43">
        <f>'2013provOILL'!I63</f>
        <v>39714.277372450262</v>
      </c>
      <c r="J54" s="20"/>
      <c r="K54" s="20" t="s">
        <v>42</v>
      </c>
      <c r="L54" s="20">
        <v>48.795679859494456</v>
      </c>
      <c r="M54" s="20">
        <v>50.203090423789234</v>
      </c>
      <c r="N54" s="20">
        <v>48.613539067794278</v>
      </c>
      <c r="O54" s="20">
        <v>49.193755221695312</v>
      </c>
      <c r="P54" s="20">
        <v>51.128818228877904</v>
      </c>
      <c r="Q54" s="20">
        <v>49.099043550992889</v>
      </c>
      <c r="R54" s="20">
        <v>49.987458384380822</v>
      </c>
    </row>
    <row r="55" spans="1:18" ht="30" customHeight="1">
      <c r="A55" s="20" t="s">
        <v>43</v>
      </c>
      <c r="B55" s="20">
        <v>1140.6992353102196</v>
      </c>
      <c r="C55" s="20">
        <v>1334.9100563948696</v>
      </c>
      <c r="D55" s="20">
        <v>1710.2913756892185</v>
      </c>
      <c r="E55" s="20">
        <v>2108.9320216243109</v>
      </c>
      <c r="F55" s="20">
        <v>2701.0210230492626</v>
      </c>
      <c r="G55" s="20">
        <v>3282.32411646739</v>
      </c>
      <c r="H55" s="20">
        <v>3784.1327202735697</v>
      </c>
      <c r="I55" s="43">
        <f>'2013provOILL'!I65</f>
        <v>4263.393129296217</v>
      </c>
      <c r="J55" s="20"/>
      <c r="K55" s="20" t="s">
        <v>43</v>
      </c>
      <c r="L55" s="20">
        <v>6.4049235586147182</v>
      </c>
      <c r="M55" s="20">
        <v>6.1361433229863351</v>
      </c>
      <c r="N55" s="20">
        <v>5.9666663922931313</v>
      </c>
      <c r="O55" s="20">
        <v>5.9136603606315186</v>
      </c>
      <c r="P55" s="20">
        <v>6.2253150542072735</v>
      </c>
      <c r="Q55" s="20">
        <v>5.8768414173640453</v>
      </c>
      <c r="R55" s="20">
        <v>5.5696471722079233</v>
      </c>
    </row>
    <row r="56" spans="1:18" ht="30" customHeight="1">
      <c r="A56" s="20" t="s">
        <v>44</v>
      </c>
      <c r="B56" s="20">
        <v>894.08203413493095</v>
      </c>
      <c r="C56" s="20">
        <v>1209.9018783635354</v>
      </c>
      <c r="D56" s="20">
        <v>1715.6192627299465</v>
      </c>
      <c r="E56" s="20">
        <v>2195.5552793974812</v>
      </c>
      <c r="F56" s="20">
        <v>2592.7517740984867</v>
      </c>
      <c r="G56" s="20">
        <v>3007.434258090304</v>
      </c>
      <c r="H56" s="20">
        <v>3611.2211954289514</v>
      </c>
      <c r="I56" s="43">
        <f>'2013provOILL'!I66</f>
        <v>4158.9072697413449</v>
      </c>
      <c r="J56" s="20"/>
      <c r="K56" s="20" t="s">
        <v>44</v>
      </c>
      <c r="L56" s="20">
        <v>5.0201901662602824</v>
      </c>
      <c r="M56" s="20">
        <v>5.561521764574195</v>
      </c>
      <c r="N56" s="20">
        <v>5.9852537072967138</v>
      </c>
      <c r="O56" s="20">
        <v>6.156560805287584</v>
      </c>
      <c r="P56" s="20">
        <v>5.9757760170619534</v>
      </c>
      <c r="Q56" s="20">
        <v>5.3846645184347386</v>
      </c>
      <c r="R56" s="20">
        <v>5.3151486499353311</v>
      </c>
    </row>
    <row r="57" spans="1:18" ht="30" customHeight="1">
      <c r="A57" s="20" t="s">
        <v>45</v>
      </c>
      <c r="B57" s="20">
        <v>2357.2216847258742</v>
      </c>
      <c r="C57" s="20">
        <v>2848.7579081732324</v>
      </c>
      <c r="D57" s="20">
        <v>3262.4582229018879</v>
      </c>
      <c r="E57" s="20">
        <v>3757.7169599604058</v>
      </c>
      <c r="F57" s="20">
        <v>4578.4487588046486</v>
      </c>
      <c r="G57" s="20">
        <v>5996.8521842823284</v>
      </c>
      <c r="H57" s="20">
        <v>7703.9161270601371</v>
      </c>
      <c r="I57" s="43">
        <f>'2013provOILL'!I67</f>
        <v>9557.7479842952525</v>
      </c>
      <c r="J57" s="20"/>
      <c r="K57" s="20" t="s">
        <v>45</v>
      </c>
      <c r="L57" s="20">
        <v>13.235587641357792</v>
      </c>
      <c r="M57" s="20">
        <v>13.094804952065594</v>
      </c>
      <c r="N57" s="20">
        <v>11.381686250393795</v>
      </c>
      <c r="O57" s="20">
        <v>10.537021395063851</v>
      </c>
      <c r="P57" s="20">
        <v>10.552411750918587</v>
      </c>
      <c r="Q57" s="20">
        <v>10.737071672352187</v>
      </c>
      <c r="R57" s="20">
        <v>11.338950783128325</v>
      </c>
    </row>
    <row r="58" spans="1:18" ht="30" customHeight="1">
      <c r="A58" s="20" t="s">
        <v>46</v>
      </c>
      <c r="B58" s="20">
        <v>483.03722895626902</v>
      </c>
      <c r="C58" s="20">
        <v>511.39006518431506</v>
      </c>
      <c r="D58" s="20">
        <v>621.5000170694758</v>
      </c>
      <c r="E58" s="20">
        <v>656.54133384602164</v>
      </c>
      <c r="F58" s="20">
        <v>831.09811169498391</v>
      </c>
      <c r="G58" s="20">
        <v>988.91533212474417</v>
      </c>
      <c r="H58" s="20">
        <v>1232.5247350403536</v>
      </c>
      <c r="I58" s="43">
        <f>'2013provOILL'!I68</f>
        <v>1691.7840344794643</v>
      </c>
      <c r="J58" s="20"/>
      <c r="K58" s="20" t="s">
        <v>46</v>
      </c>
      <c r="L58" s="20">
        <v>2.7122105737088518</v>
      </c>
      <c r="M58" s="20">
        <v>2.3506922574220721</v>
      </c>
      <c r="N58" s="20">
        <v>2.1682172507966215</v>
      </c>
      <c r="O58" s="20">
        <v>1.841008824026007</v>
      </c>
      <c r="P58" s="20">
        <v>1.9155154817777433</v>
      </c>
      <c r="Q58" s="20">
        <v>1.7706047227145478</v>
      </c>
      <c r="R58" s="20">
        <v>1.8140822250805062</v>
      </c>
    </row>
    <row r="59" spans="1:18" ht="30" customHeight="1">
      <c r="A59" s="20" t="s">
        <v>51</v>
      </c>
      <c r="B59" s="20">
        <v>472.85610000000003</v>
      </c>
      <c r="C59" s="20">
        <v>738.89503776796414</v>
      </c>
      <c r="D59" s="20">
        <v>1088.6849002244226</v>
      </c>
      <c r="E59" s="20">
        <v>1547.2447221114082</v>
      </c>
      <c r="F59" s="20">
        <v>2239.9398246633409</v>
      </c>
      <c r="G59" s="20">
        <v>2465.9497529718724</v>
      </c>
      <c r="H59" s="20">
        <v>3384.9599069094302</v>
      </c>
      <c r="I59" s="43">
        <f>'2013provOILL'!I69</f>
        <v>4061.8075200436701</v>
      </c>
      <c r="J59" s="20"/>
      <c r="K59" s="20" t="s">
        <v>84</v>
      </c>
      <c r="L59" s="20">
        <v>2.6550444507846369</v>
      </c>
      <c r="M59" s="20">
        <v>3.3964579341265155</v>
      </c>
      <c r="N59" s="20">
        <v>3.7980777417814888</v>
      </c>
      <c r="O59" s="20">
        <v>4.3386319177321209</v>
      </c>
      <c r="P59" s="20">
        <v>5.1626148008477655</v>
      </c>
      <c r="Q59" s="20">
        <v>4.4151628928714031</v>
      </c>
      <c r="R59" s="20">
        <v>4.982127680815684</v>
      </c>
    </row>
    <row r="60" spans="1:18" ht="30" customHeight="1">
      <c r="A60" s="20" t="s">
        <v>85</v>
      </c>
      <c r="B60" s="20">
        <v>913.92707483695062</v>
      </c>
      <c r="C60" s="20">
        <v>1017.643996087937</v>
      </c>
      <c r="D60" s="20">
        <v>1185.1479306478539</v>
      </c>
      <c r="E60" s="20">
        <v>1462.167013819289</v>
      </c>
      <c r="F60" s="20">
        <v>1944.8306617025805</v>
      </c>
      <c r="G60" s="20">
        <v>2590.6174374947914</v>
      </c>
      <c r="H60" s="20">
        <v>3279.1233255765064</v>
      </c>
      <c r="I60" s="43">
        <f>'2013provOILL'!I70</f>
        <v>3712.988387649264</v>
      </c>
      <c r="J60" s="20"/>
      <c r="K60" s="20" t="s">
        <v>85</v>
      </c>
      <c r="L60" s="20">
        <v>5.1316182840142721</v>
      </c>
      <c r="M60" s="20">
        <v>4.677775391576656</v>
      </c>
      <c r="N60" s="20">
        <v>4.1346067858423554</v>
      </c>
      <c r="O60" s="20">
        <v>4.1000653513650498</v>
      </c>
      <c r="P60" s="20">
        <v>4.4824470053597762</v>
      </c>
      <c r="Q60" s="20">
        <v>4.6383743082631543</v>
      </c>
      <c r="R60" s="20">
        <v>4.8263529077008398</v>
      </c>
    </row>
    <row r="61" spans="1:18" ht="30" customHeight="1">
      <c r="A61" s="20" t="s">
        <v>52</v>
      </c>
      <c r="B61" s="20">
        <v>862.13806675830995</v>
      </c>
      <c r="C61" s="20">
        <v>1289.4461006720501</v>
      </c>
      <c r="D61" s="20">
        <v>1799.0260278000001</v>
      </c>
      <c r="E61" s="20">
        <v>2478.6946579999999</v>
      </c>
      <c r="F61" s="20">
        <v>3023.5869011432442</v>
      </c>
      <c r="G61" s="20">
        <v>3896.7987981934129</v>
      </c>
      <c r="H61" s="20">
        <v>4870.6867538379111</v>
      </c>
      <c r="I61" s="43">
        <f>'2013provOILL'!I71</f>
        <v>5198.0315173995123</v>
      </c>
      <c r="J61" s="20"/>
      <c r="K61" s="20" t="s">
        <v>52</v>
      </c>
      <c r="L61" s="20">
        <v>4.8408276639697476</v>
      </c>
      <c r="M61" s="20">
        <v>5.9271604428224567</v>
      </c>
      <c r="N61" s="20">
        <v>6.2762335655286643</v>
      </c>
      <c r="O61" s="20">
        <v>6.9505124844346104</v>
      </c>
      <c r="P61" s="20">
        <v>6.9687651050347483</v>
      </c>
      <c r="Q61" s="20">
        <v>6.9770283980987848</v>
      </c>
      <c r="R61" s="20">
        <v>7.1688835224740011</v>
      </c>
    </row>
    <row r="62" spans="1:18" ht="30" customHeight="1">
      <c r="A62" s="20" t="s">
        <v>53</v>
      </c>
      <c r="B62" s="20">
        <v>654.95995300000004</v>
      </c>
      <c r="C62" s="20">
        <v>855.90166658040016</v>
      </c>
      <c r="D62" s="20">
        <v>1131.8424571574933</v>
      </c>
      <c r="E62" s="20">
        <v>1505.6462935113166</v>
      </c>
      <c r="F62" s="20">
        <v>1876.8533126956215</v>
      </c>
      <c r="G62" s="20">
        <v>2306.6377064764174</v>
      </c>
      <c r="H62" s="20">
        <v>2731.9125004194743</v>
      </c>
      <c r="I62" s="43">
        <f>'2013provOILL'!I72</f>
        <v>3248.5653725142179</v>
      </c>
      <c r="J62" s="20"/>
      <c r="K62" s="20" t="s">
        <v>53</v>
      </c>
      <c r="L62" s="20">
        <v>3.6775411984720439</v>
      </c>
      <c r="M62" s="20">
        <v>3.9342989974199911</v>
      </c>
      <c r="N62" s="20">
        <v>3.9486408260525887</v>
      </c>
      <c r="O62" s="20">
        <v>4.2219856836408711</v>
      </c>
      <c r="P62" s="20">
        <v>4.3257727660603047</v>
      </c>
      <c r="Q62" s="20">
        <v>4.1299224352236195</v>
      </c>
      <c r="R62" s="20">
        <v>4.0209447864135157</v>
      </c>
    </row>
    <row r="63" spans="1:18" ht="30" customHeight="1">
      <c r="A63" s="20" t="s">
        <v>54</v>
      </c>
      <c r="B63" s="20">
        <v>249.83920972583735</v>
      </c>
      <c r="C63" s="20">
        <v>308.01599573628386</v>
      </c>
      <c r="D63" s="20">
        <v>380.8803199999669</v>
      </c>
      <c r="E63" s="20">
        <v>513.15336004387154</v>
      </c>
      <c r="F63" s="20">
        <v>673.58471741620883</v>
      </c>
      <c r="G63" s="20">
        <v>728.48187188562986</v>
      </c>
      <c r="H63" s="20">
        <v>872.4954531387001</v>
      </c>
      <c r="I63" s="43">
        <f>'2013provOILL'!I73</f>
        <v>1064.7333942261016</v>
      </c>
      <c r="J63" s="20"/>
      <c r="K63" s="20" t="s">
        <v>54</v>
      </c>
      <c r="L63" s="20">
        <v>1.4028246804281546</v>
      </c>
      <c r="M63" s="20">
        <v>1.4158484210647897</v>
      </c>
      <c r="N63" s="20">
        <v>1.3287711305413337</v>
      </c>
      <c r="O63" s="20">
        <v>1.4389343293668801</v>
      </c>
      <c r="P63" s="20">
        <v>1.5524785056582648</v>
      </c>
      <c r="Q63" s="20">
        <v>1.3043113003428743</v>
      </c>
      <c r="R63" s="20">
        <v>1.2841758449177545</v>
      </c>
    </row>
    <row r="64" spans="1:18" ht="30" customHeight="1">
      <c r="A64" s="20" t="s">
        <v>86</v>
      </c>
      <c r="B64" s="20">
        <v>661.61552598741434</v>
      </c>
      <c r="C64" s="20">
        <v>806.75479014733469</v>
      </c>
      <c r="D64" s="20">
        <v>1039.1841951665117</v>
      </c>
      <c r="E64" s="20">
        <v>1317.8458405041961</v>
      </c>
      <c r="F64" s="20">
        <v>1721.5032083199999</v>
      </c>
      <c r="G64" s="20">
        <v>2158.7082136274053</v>
      </c>
      <c r="H64" s="20">
        <v>2491.5335285880515</v>
      </c>
      <c r="I64" s="43">
        <f>'2013provOILL'!I74</f>
        <v>2756.3187628052183</v>
      </c>
      <c r="J64" s="20"/>
      <c r="K64" s="20" t="s">
        <v>86</v>
      </c>
      <c r="L64" s="20">
        <v>3.7149116418839534</v>
      </c>
      <c r="M64" s="20">
        <v>3.7083869397306275</v>
      </c>
      <c r="N64" s="20">
        <v>3.6253854172675863</v>
      </c>
      <c r="O64" s="20">
        <v>3.6953740701468196</v>
      </c>
      <c r="P64" s="20">
        <v>3.9677217419514896</v>
      </c>
      <c r="Q64" s="20">
        <v>3.8650618853275351</v>
      </c>
      <c r="R64" s="20">
        <v>3.667144811706935</v>
      </c>
    </row>
    <row r="65" spans="1:18" ht="30" customHeight="1">
      <c r="A65" s="20" t="s">
        <v>47</v>
      </c>
      <c r="B65" s="20">
        <v>17809.724423267504</v>
      </c>
      <c r="C65" s="20">
        <v>21754.870871321113</v>
      </c>
      <c r="D65" s="20">
        <v>28664.102586635701</v>
      </c>
      <c r="E65" s="20">
        <v>35662.041663128228</v>
      </c>
      <c r="F65" s="20">
        <v>43387.700052607353</v>
      </c>
      <c r="G65" s="20">
        <v>55851.840867600258</v>
      </c>
      <c r="H65" s="20">
        <v>67942.054555198352</v>
      </c>
      <c r="I65" s="43">
        <f>'2013provOILL'!I76</f>
        <v>78486.010955143676</v>
      </c>
      <c r="J65" s="20"/>
      <c r="K65" s="20" t="s">
        <v>47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</row>
    <row r="66" spans="1:18" ht="30" customHeight="1">
      <c r="A66" s="25" t="s">
        <v>89</v>
      </c>
      <c r="B66" s="32">
        <v>1746.286505</v>
      </c>
      <c r="C66" s="32">
        <v>2141.575343</v>
      </c>
      <c r="D66" s="32">
        <v>2570.5616319999999</v>
      </c>
      <c r="E66" s="32">
        <v>2361.2750599999999</v>
      </c>
      <c r="F66" s="20">
        <v>2654.4</v>
      </c>
      <c r="G66" s="20">
        <v>3964.48</v>
      </c>
      <c r="H66" s="20">
        <v>5167</v>
      </c>
      <c r="I66" s="43">
        <f>I69</f>
        <v>6290.1102447735902</v>
      </c>
    </row>
    <row r="67" spans="1:18" ht="30" customHeight="1">
      <c r="A67" s="26" t="s">
        <v>49</v>
      </c>
      <c r="B67" s="27">
        <v>18705.084635650819</v>
      </c>
      <c r="C67" s="27">
        <v>23154.448155894879</v>
      </c>
      <c r="D67" s="27">
        <v>30178.597963635701</v>
      </c>
      <c r="E67" s="27">
        <v>36597.591953128227</v>
      </c>
      <c r="F67" s="27">
        <v>46042.100052607355</v>
      </c>
      <c r="G67" s="27">
        <v>59816.320867600261</v>
      </c>
      <c r="H67" s="27">
        <v>73109.054555198352</v>
      </c>
      <c r="I67" s="43">
        <f>'2013provOILL'!I80</f>
        <v>84776.121199917266</v>
      </c>
    </row>
    <row r="68" spans="1:18">
      <c r="I68" s="37"/>
    </row>
    <row r="69" spans="1:18">
      <c r="A69" s="34" t="s">
        <v>101</v>
      </c>
      <c r="B69" s="31">
        <f t="shared" ref="B69:I69" si="2">B67-B65</f>
        <v>895.36021238331523</v>
      </c>
      <c r="C69" s="31">
        <f t="shared" si="2"/>
        <v>1399.5772845737665</v>
      </c>
      <c r="D69" s="31">
        <f t="shared" si="2"/>
        <v>1514.4953769999993</v>
      </c>
      <c r="E69" s="31">
        <f t="shared" si="2"/>
        <v>935.55028999999922</v>
      </c>
      <c r="F69" s="30">
        <f t="shared" si="2"/>
        <v>2654.4000000000015</v>
      </c>
      <c r="G69" s="30">
        <f t="shared" si="2"/>
        <v>3964.4800000000032</v>
      </c>
      <c r="H69" s="30">
        <f t="shared" si="2"/>
        <v>5167</v>
      </c>
      <c r="I69" s="31">
        <f t="shared" si="2"/>
        <v>6290.1102447735902</v>
      </c>
      <c r="K69" s="21" t="s">
        <v>90</v>
      </c>
    </row>
    <row r="70" spans="1:18">
      <c r="K70" s="21" t="s">
        <v>91</v>
      </c>
    </row>
    <row r="71" spans="1:18">
      <c r="A71" s="35" t="s">
        <v>102</v>
      </c>
      <c r="B71" s="33">
        <v>18705.084635650819</v>
      </c>
      <c r="C71" s="33">
        <v>23154.448155894879</v>
      </c>
      <c r="D71" s="33">
        <v>30178.597963635704</v>
      </c>
      <c r="E71" s="33">
        <v>36597.591953128227</v>
      </c>
      <c r="F71" s="36">
        <v>45038.733382607352</v>
      </c>
      <c r="G71" s="36">
        <v>56951.996399661548</v>
      </c>
    </row>
    <row r="72" spans="1:18">
      <c r="A72" s="35" t="s">
        <v>103</v>
      </c>
    </row>
  </sheetData>
  <pageMargins left="0.45" right="0.27" top="0.19" bottom="0.23" header="0.13" footer="0.14000000000000001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68" customWidth="1"/>
    <col min="2" max="2" width="11.28515625" style="68" customWidth="1"/>
    <col min="3" max="3" width="10.140625" style="68" customWidth="1"/>
    <col min="4" max="7" width="10.5703125" style="68" bestFit="1" customWidth="1"/>
    <col min="8" max="8" width="10.28515625" style="68" customWidth="1"/>
    <col min="9" max="9" width="9.42578125" style="68" bestFit="1" customWidth="1"/>
    <col min="10" max="10" width="33.5703125" style="111" customWidth="1"/>
    <col min="11" max="18" width="8.85546875" style="68"/>
    <col min="19" max="19" width="24.42578125" style="68" customWidth="1"/>
    <col min="20" max="20" width="13.28515625" style="68" bestFit="1" customWidth="1"/>
    <col min="21" max="21" width="7.85546875" style="68" customWidth="1"/>
    <col min="22" max="22" width="7" style="68" customWidth="1"/>
    <col min="23" max="23" width="8" style="68" customWidth="1"/>
    <col min="24" max="24" width="8.7109375" style="68" customWidth="1"/>
    <col min="25" max="25" width="8.28515625" style="68" customWidth="1"/>
    <col min="26" max="28" width="8.85546875" style="68"/>
    <col min="29" max="29" width="9.42578125" style="68" bestFit="1" customWidth="1"/>
    <col min="30" max="30" width="11.140625" style="68" bestFit="1" customWidth="1"/>
    <col min="31" max="32" width="9" style="68" bestFit="1" customWidth="1"/>
    <col min="33" max="16384" width="8.85546875" style="68"/>
  </cols>
  <sheetData>
    <row r="1" spans="1:26">
      <c r="A1" s="64" t="s">
        <v>105</v>
      </c>
      <c r="J1" s="66" t="s">
        <v>106</v>
      </c>
    </row>
    <row r="2" spans="1:26">
      <c r="F2" s="68" t="s">
        <v>107</v>
      </c>
    </row>
    <row r="3" spans="1:26">
      <c r="A3" s="72" t="s">
        <v>50</v>
      </c>
      <c r="B3" s="72">
        <v>2006</v>
      </c>
      <c r="C3" s="72">
        <v>2007</v>
      </c>
      <c r="D3" s="72">
        <v>2008</v>
      </c>
      <c r="E3" s="72">
        <v>2009</v>
      </c>
      <c r="F3" s="73">
        <v>2010</v>
      </c>
      <c r="G3" s="73" t="s">
        <v>71</v>
      </c>
      <c r="H3" s="73" t="s">
        <v>81</v>
      </c>
      <c r="I3" s="73" t="s">
        <v>104</v>
      </c>
      <c r="J3" s="74" t="s">
        <v>50</v>
      </c>
      <c r="K3" s="72">
        <v>2007</v>
      </c>
      <c r="L3" s="72">
        <v>2008</v>
      </c>
      <c r="M3" s="72">
        <v>2009</v>
      </c>
      <c r="N3" s="73">
        <v>2010</v>
      </c>
      <c r="O3" s="73" t="s">
        <v>71</v>
      </c>
      <c r="P3" s="73" t="s">
        <v>81</v>
      </c>
      <c r="Q3" s="73" t="s">
        <v>104</v>
      </c>
    </row>
    <row r="4" spans="1:26">
      <c r="A4" s="64" t="s">
        <v>30</v>
      </c>
      <c r="B4" s="77">
        <v>5415.0338278538902</v>
      </c>
      <c r="C4" s="77">
        <v>5322.0220925546382</v>
      </c>
      <c r="D4" s="77">
        <v>5716.0773508717084</v>
      </c>
      <c r="E4" s="77">
        <v>6129.095042970388</v>
      </c>
      <c r="F4" s="77">
        <v>6452.5012299999999</v>
      </c>
      <c r="G4" s="77">
        <v>6507.0967443967984</v>
      </c>
      <c r="H4" s="77">
        <v>6594.6204116331519</v>
      </c>
      <c r="I4" s="77">
        <v>6819.4745609292868</v>
      </c>
      <c r="J4" s="66" t="s">
        <v>30</v>
      </c>
      <c r="K4" s="78">
        <v>-1.7176575115896355</v>
      </c>
      <c r="L4" s="78">
        <v>7.4042394312557036</v>
      </c>
      <c r="M4" s="78">
        <v>7.2255441406105803</v>
      </c>
      <c r="N4" s="78">
        <v>5.2765732096214464</v>
      </c>
      <c r="O4" s="78">
        <v>0.84611397116771059</v>
      </c>
      <c r="P4" s="78">
        <v>1.3450494233349133</v>
      </c>
      <c r="Q4" s="78">
        <v>3.4096602269856788</v>
      </c>
      <c r="S4" s="137" t="s">
        <v>108</v>
      </c>
      <c r="T4" s="137" t="s">
        <v>109</v>
      </c>
    </row>
    <row r="5" spans="1:26">
      <c r="B5" s="138"/>
      <c r="C5" s="138"/>
      <c r="D5" s="138"/>
      <c r="E5" s="138"/>
      <c r="F5" s="138"/>
      <c r="G5" s="138"/>
      <c r="H5" s="138"/>
      <c r="S5" s="139" t="s">
        <v>110</v>
      </c>
      <c r="T5" s="140">
        <v>7.3870582337317643</v>
      </c>
    </row>
    <row r="6" spans="1:26">
      <c r="A6" s="68" t="s">
        <v>31</v>
      </c>
      <c r="B6" s="138">
        <v>3793.6819574757342</v>
      </c>
      <c r="C6" s="138">
        <v>3742.5960471347789</v>
      </c>
      <c r="D6" s="138">
        <v>4064.4593071883701</v>
      </c>
      <c r="E6" s="138">
        <v>4479.4262706341497</v>
      </c>
      <c r="F6" s="138">
        <v>4703.3999989999993</v>
      </c>
      <c r="G6" s="138">
        <v>4877.6072833807993</v>
      </c>
      <c r="H6" s="138">
        <v>4926.3833562146074</v>
      </c>
      <c r="I6" s="138">
        <v>5075.9818586342799</v>
      </c>
      <c r="J6" s="111" t="s">
        <v>31</v>
      </c>
      <c r="K6" s="141">
        <v>-1.3466049846452393</v>
      </c>
      <c r="L6" s="141">
        <v>8.6000000000000085</v>
      </c>
      <c r="M6" s="141">
        <v>10.209647386846072</v>
      </c>
      <c r="N6" s="141">
        <v>5.000053909451708</v>
      </c>
      <c r="O6" s="141">
        <v>3.7038585792796397</v>
      </c>
      <c r="P6" s="141">
        <v>1</v>
      </c>
      <c r="Q6" s="141">
        <v>3.0366800876540481</v>
      </c>
      <c r="S6" s="132" t="s">
        <v>111</v>
      </c>
      <c r="T6" s="142">
        <v>3.4096602269856788</v>
      </c>
    </row>
    <row r="7" spans="1:26">
      <c r="A7" s="68" t="s">
        <v>32</v>
      </c>
      <c r="B7" s="138">
        <v>537.18817130132459</v>
      </c>
      <c r="C7" s="138">
        <v>493.15620531424054</v>
      </c>
      <c r="D7" s="138">
        <v>509.06044759209732</v>
      </c>
      <c r="E7" s="138">
        <v>534.51346997170219</v>
      </c>
      <c r="F7" s="138">
        <v>676.69405298417496</v>
      </c>
      <c r="G7" s="138">
        <v>771.43122040195954</v>
      </c>
      <c r="H7" s="138">
        <v>718.20246619422437</v>
      </c>
      <c r="I7" s="138">
        <v>744.84391968182797</v>
      </c>
      <c r="J7" s="111" t="s">
        <v>32</v>
      </c>
      <c r="K7" s="83">
        <v>-8.196748986564188</v>
      </c>
      <c r="L7" s="83">
        <v>3.2249908054431842</v>
      </c>
      <c r="M7" s="83">
        <v>5</v>
      </c>
      <c r="N7" s="83">
        <v>26.599999999999994</v>
      </c>
      <c r="O7" s="83">
        <v>14.000000000000014</v>
      </c>
      <c r="P7" s="83">
        <v>-6.8999999999999915</v>
      </c>
      <c r="Q7" s="83">
        <v>3.7094628244285275</v>
      </c>
      <c r="S7" s="132" t="s">
        <v>112</v>
      </c>
      <c r="T7" s="142">
        <v>9.0975233254858381</v>
      </c>
    </row>
    <row r="8" spans="1:26">
      <c r="A8" s="68" t="s">
        <v>33</v>
      </c>
      <c r="B8" s="138">
        <v>437.09725333260457</v>
      </c>
      <c r="C8" s="138">
        <v>457.77915103181823</v>
      </c>
      <c r="D8" s="138">
        <v>481.14404086167349</v>
      </c>
      <c r="E8" s="138">
        <v>502.15328993482967</v>
      </c>
      <c r="F8" s="138">
        <v>525.500001</v>
      </c>
      <c r="G8" s="138">
        <v>552.30050105099997</v>
      </c>
      <c r="H8" s="138">
        <v>579.91552610354995</v>
      </c>
      <c r="I8" s="138">
        <v>610.55896602835242</v>
      </c>
      <c r="J8" s="111" t="s">
        <v>33</v>
      </c>
      <c r="K8" s="141">
        <v>4.7316466853833106</v>
      </c>
      <c r="L8" s="141">
        <v>5.1039654770628147</v>
      </c>
      <c r="M8" s="141">
        <v>4.3665196467010219</v>
      </c>
      <c r="N8" s="141">
        <v>4.6493195470650619</v>
      </c>
      <c r="O8" s="141">
        <v>5.0999999999999943</v>
      </c>
      <c r="P8" s="141">
        <v>5</v>
      </c>
      <c r="Q8" s="141">
        <v>5.2841213151673401</v>
      </c>
      <c r="S8" s="143" t="s">
        <v>113</v>
      </c>
      <c r="T8" s="144">
        <v>9.1938544356113425</v>
      </c>
    </row>
    <row r="9" spans="1:26">
      <c r="A9" s="68" t="s">
        <v>34</v>
      </c>
      <c r="B9" s="138">
        <v>736.00308898936498</v>
      </c>
      <c r="C9" s="138">
        <v>705.88126916661315</v>
      </c>
      <c r="D9" s="138">
        <v>682.44508318328474</v>
      </c>
      <c r="E9" s="138">
        <v>687.36015399999997</v>
      </c>
      <c r="F9" s="138">
        <v>756.58618000000013</v>
      </c>
      <c r="G9" s="138">
        <v>650.66411480000011</v>
      </c>
      <c r="H9" s="138">
        <v>641.7500164272401</v>
      </c>
      <c r="I9" s="138">
        <v>646.65180648215221</v>
      </c>
      <c r="J9" s="111" t="s">
        <v>34</v>
      </c>
      <c r="K9" s="141">
        <v>-4.0926213861565799</v>
      </c>
      <c r="L9" s="141">
        <v>-3.3201314451930273</v>
      </c>
      <c r="M9" s="141">
        <v>0.72021484773378575</v>
      </c>
      <c r="N9" s="141">
        <v>10.071288770108168</v>
      </c>
      <c r="O9" s="141">
        <v>-14</v>
      </c>
      <c r="P9" s="141">
        <v>-1.3700000000000045</v>
      </c>
      <c r="Q9" s="141">
        <v>0.76381611678040429</v>
      </c>
    </row>
    <row r="10" spans="1:26">
      <c r="A10" s="68" t="s">
        <v>35</v>
      </c>
      <c r="B10" s="138">
        <v>448.25152805618654</v>
      </c>
      <c r="C10" s="138">
        <v>415.76562522142734</v>
      </c>
      <c r="D10" s="138">
        <v>488.02891963837965</v>
      </c>
      <c r="E10" s="138">
        <v>460.15532840140935</v>
      </c>
      <c r="F10" s="138">
        <v>467.01504999999992</v>
      </c>
      <c r="G10" s="138">
        <v>426.52484516499993</v>
      </c>
      <c r="H10" s="138">
        <v>446.57151288775492</v>
      </c>
      <c r="I10" s="138">
        <v>486.28192978450238</v>
      </c>
      <c r="J10" s="111" t="s">
        <v>35</v>
      </c>
      <c r="K10" s="141">
        <v>-7.2472486542616394</v>
      </c>
      <c r="L10" s="141">
        <v>17.38077658018662</v>
      </c>
      <c r="M10" s="141">
        <v>-5.7114630128116488</v>
      </c>
      <c r="N10" s="141">
        <v>1.4907404468011691</v>
      </c>
      <c r="O10" s="141">
        <v>-8.6700000000000017</v>
      </c>
      <c r="P10" s="141">
        <v>4.6999999999999886</v>
      </c>
      <c r="Q10" s="141">
        <v>8.892286173822427</v>
      </c>
    </row>
    <row r="11" spans="1:26">
      <c r="B11" s="138"/>
      <c r="C11" s="138"/>
      <c r="D11" s="138"/>
      <c r="E11" s="138"/>
      <c r="F11" s="138"/>
      <c r="G11" s="138"/>
      <c r="H11" s="138"/>
      <c r="S11" s="145" t="s">
        <v>28</v>
      </c>
      <c r="T11" s="137">
        <v>2007</v>
      </c>
      <c r="U11" s="137">
        <v>2008</v>
      </c>
      <c r="V11" s="137">
        <v>2009</v>
      </c>
      <c r="W11" s="137">
        <v>2010</v>
      </c>
      <c r="X11" s="137">
        <v>2011</v>
      </c>
      <c r="Y11" s="146">
        <v>2012</v>
      </c>
      <c r="Z11" s="147">
        <v>2013</v>
      </c>
    </row>
    <row r="12" spans="1:26">
      <c r="A12" s="64" t="s">
        <v>36</v>
      </c>
      <c r="B12" s="77">
        <v>3704.3144819778067</v>
      </c>
      <c r="C12" s="77">
        <v>3929.5743425427536</v>
      </c>
      <c r="D12" s="77">
        <v>4521.8658471726521</v>
      </c>
      <c r="E12" s="77">
        <v>4724.7225206786188</v>
      </c>
      <c r="F12" s="77">
        <v>5052.9963974551301</v>
      </c>
      <c r="G12" s="77">
        <v>7157.0576410635567</v>
      </c>
      <c r="H12" s="77">
        <v>7658.7967278818132</v>
      </c>
      <c r="I12" s="77">
        <v>8355.5575466524078</v>
      </c>
      <c r="J12" s="66" t="s">
        <v>36</v>
      </c>
      <c r="K12" s="78">
        <v>6.0810134145164767</v>
      </c>
      <c r="L12" s="78">
        <v>15.072663169075923</v>
      </c>
      <c r="M12" s="78">
        <v>4.4861276376167751</v>
      </c>
      <c r="N12" s="78">
        <v>6.9480033026227517</v>
      </c>
      <c r="O12" s="78">
        <v>41.639872228448581</v>
      </c>
      <c r="P12" s="78">
        <v>7.0104100313449038</v>
      </c>
      <c r="Q12" s="78">
        <v>9.0975233254858381</v>
      </c>
      <c r="S12" s="148" t="s">
        <v>65</v>
      </c>
      <c r="T12" s="148">
        <v>-1.3466049846452393</v>
      </c>
      <c r="U12" s="148">
        <v>8.6000000000000085</v>
      </c>
      <c r="V12" s="148">
        <v>10.209647386846072</v>
      </c>
      <c r="W12" s="148">
        <v>5.000053909451708</v>
      </c>
      <c r="X12" s="148">
        <v>3.7038585792796397</v>
      </c>
      <c r="Y12" s="148">
        <v>1</v>
      </c>
      <c r="Z12" s="149">
        <v>3.0366800876540481</v>
      </c>
    </row>
    <row r="13" spans="1:26">
      <c r="A13" s="68" t="s">
        <v>114</v>
      </c>
      <c r="B13" s="138"/>
      <c r="C13" s="138"/>
      <c r="D13" s="138"/>
      <c r="E13" s="138"/>
      <c r="F13" s="138"/>
      <c r="G13" s="138"/>
      <c r="H13" s="38"/>
      <c r="J13" s="111" t="s">
        <v>114</v>
      </c>
      <c r="S13" s="150" t="s">
        <v>66</v>
      </c>
      <c r="T13" s="150">
        <v>4.7316466853833106</v>
      </c>
      <c r="U13" s="150">
        <v>5.1039654770628147</v>
      </c>
      <c r="V13" s="150">
        <v>4.3665196467010219</v>
      </c>
      <c r="W13" s="150">
        <v>4.6493195470650619</v>
      </c>
      <c r="X13" s="150">
        <v>5.0999999999999943</v>
      </c>
      <c r="Y13" s="150">
        <v>5</v>
      </c>
      <c r="Z13" s="151">
        <v>5.2841213151673401</v>
      </c>
    </row>
    <row r="14" spans="1:26">
      <c r="A14" s="68" t="s">
        <v>37</v>
      </c>
      <c r="B14" s="138">
        <v>497.44519969572951</v>
      </c>
      <c r="C14" s="138">
        <v>531.5802961133287</v>
      </c>
      <c r="D14" s="138">
        <v>544.44120883450603</v>
      </c>
      <c r="E14" s="138">
        <v>581.20000099999993</v>
      </c>
      <c r="F14" s="138">
        <v>690.23985600000003</v>
      </c>
      <c r="G14" s="138">
        <v>2115.5383043544439</v>
      </c>
      <c r="H14" s="138">
        <v>2221.3152195721664</v>
      </c>
      <c r="I14" s="138">
        <v>2612.2666982168676</v>
      </c>
      <c r="J14" s="111" t="s">
        <v>37</v>
      </c>
      <c r="K14" s="141">
        <v>6.8620817807626793</v>
      </c>
      <c r="L14" s="141">
        <v>2.4193734822773649</v>
      </c>
      <c r="M14" s="141">
        <v>6.7516550123353198</v>
      </c>
      <c r="N14" s="141">
        <v>18.761158777079928</v>
      </c>
      <c r="O14" s="141">
        <v>206.49321188349978</v>
      </c>
      <c r="P14" s="141">
        <v>5</v>
      </c>
      <c r="Q14" s="141">
        <v>17.599999999999994</v>
      </c>
      <c r="S14" s="150" t="s">
        <v>67</v>
      </c>
      <c r="T14" s="150">
        <v>-4.0926213861565799</v>
      </c>
      <c r="U14" s="150">
        <v>-3.3201314451930273</v>
      </c>
      <c r="V14" s="150">
        <v>0.72021484773378575</v>
      </c>
      <c r="W14" s="150">
        <v>10.071288770108168</v>
      </c>
      <c r="X14" s="150">
        <v>-14</v>
      </c>
      <c r="Y14" s="150">
        <v>-1.3700000000000045</v>
      </c>
      <c r="Z14" s="151">
        <v>0.76381611678040429</v>
      </c>
    </row>
    <row r="15" spans="1:26" ht="13.5" thickBot="1">
      <c r="A15" s="120" t="s">
        <v>83</v>
      </c>
      <c r="B15" s="138">
        <v>0</v>
      </c>
      <c r="C15" s="138">
        <v>0</v>
      </c>
      <c r="D15" s="138">
        <v>0</v>
      </c>
      <c r="E15" s="138">
        <v>0</v>
      </c>
      <c r="F15" s="138">
        <v>64.62</v>
      </c>
      <c r="G15" s="138">
        <v>1372.11</v>
      </c>
      <c r="H15" s="138">
        <v>1496.6975879999998</v>
      </c>
      <c r="I15" s="138">
        <v>2057.4718797271698</v>
      </c>
      <c r="J15" s="122" t="s">
        <v>83</v>
      </c>
      <c r="K15" s="141"/>
      <c r="L15" s="141"/>
      <c r="M15" s="141"/>
      <c r="N15" s="141"/>
      <c r="O15" s="141"/>
      <c r="P15" s="83">
        <v>9.0799999999999983</v>
      </c>
      <c r="Q15" s="83">
        <v>37.467441400538291</v>
      </c>
      <c r="S15" s="152" t="s">
        <v>68</v>
      </c>
      <c r="T15" s="152">
        <v>-7.2472486542616394</v>
      </c>
      <c r="U15" s="152">
        <v>17.38077658018662</v>
      </c>
      <c r="V15" s="152">
        <v>-5.7114630128116488</v>
      </c>
      <c r="W15" s="152">
        <v>1.4907404468011691</v>
      </c>
      <c r="X15" s="152">
        <v>-8.6700000000000017</v>
      </c>
      <c r="Y15" s="152">
        <v>4.6999999999999886</v>
      </c>
      <c r="Z15" s="153">
        <v>8.892286173822427</v>
      </c>
    </row>
    <row r="16" spans="1:26" ht="13.5" thickTop="1">
      <c r="A16" s="68" t="s">
        <v>38</v>
      </c>
      <c r="B16" s="138">
        <v>1823.4832603298671</v>
      </c>
      <c r="C16" s="138">
        <v>1801.3122840461203</v>
      </c>
      <c r="D16" s="138">
        <v>1867.9694015807725</v>
      </c>
      <c r="E16" s="138">
        <v>1843.5798967413004</v>
      </c>
      <c r="F16" s="138">
        <v>1983.7</v>
      </c>
      <c r="G16" s="138">
        <v>2320.9290000000001</v>
      </c>
      <c r="H16" s="138">
        <v>2436.9754500000004</v>
      </c>
      <c r="I16" s="138">
        <v>2497.8998362500001</v>
      </c>
      <c r="J16" s="111" t="s">
        <v>38</v>
      </c>
      <c r="K16" s="141">
        <v>-1.215858503671484</v>
      </c>
      <c r="L16" s="141">
        <v>3.7004753770360423</v>
      </c>
      <c r="M16" s="141">
        <v>-1.3056693979479661</v>
      </c>
      <c r="N16" s="141">
        <v>7.6004356256202925</v>
      </c>
      <c r="O16" s="141">
        <v>17</v>
      </c>
      <c r="P16" s="141">
        <v>5</v>
      </c>
      <c r="Q16" s="141">
        <v>2.4999999999999858</v>
      </c>
      <c r="S16" s="150" t="s">
        <v>115</v>
      </c>
    </row>
    <row r="17" spans="1:32">
      <c r="A17" s="68" t="s">
        <v>39</v>
      </c>
      <c r="B17" s="138">
        <v>142.71911509884251</v>
      </c>
      <c r="C17" s="138">
        <v>118.15348396860392</v>
      </c>
      <c r="D17" s="138">
        <v>141.10301794833273</v>
      </c>
      <c r="E17" s="138">
        <v>151.69193847708095</v>
      </c>
      <c r="F17" s="138">
        <v>170.28971799999999</v>
      </c>
      <c r="G17" s="138">
        <v>168.927400256</v>
      </c>
      <c r="H17" s="138">
        <v>187.64455620436479</v>
      </c>
      <c r="I17" s="138">
        <v>212.53699878210836</v>
      </c>
      <c r="J17" s="111" t="s">
        <v>39</v>
      </c>
      <c r="K17" s="141">
        <v>-17.212572480725683</v>
      </c>
      <c r="L17" s="141">
        <v>19.423493246993061</v>
      </c>
      <c r="M17" s="141">
        <v>7.5043898300074119</v>
      </c>
      <c r="N17" s="141">
        <v>12.260229323741527</v>
      </c>
      <c r="O17" s="141">
        <v>-0.79999999999999716</v>
      </c>
      <c r="P17" s="141">
        <v>11.079999999999998</v>
      </c>
      <c r="Q17" s="141">
        <v>13.265741933186192</v>
      </c>
    </row>
    <row r="18" spans="1:32">
      <c r="A18" s="68" t="s">
        <v>40</v>
      </c>
      <c r="B18" s="138">
        <v>224.3613600308218</v>
      </c>
      <c r="C18" s="138">
        <v>226.96636816948859</v>
      </c>
      <c r="D18" s="138">
        <v>228.88780012856219</v>
      </c>
      <c r="E18" s="138">
        <v>246.39794840645183</v>
      </c>
      <c r="F18" s="138">
        <v>259.36776900000001</v>
      </c>
      <c r="G18" s="138">
        <v>266.96724463170005</v>
      </c>
      <c r="H18" s="138">
        <v>272.27989279987088</v>
      </c>
      <c r="I18" s="138">
        <v>278.76274739034397</v>
      </c>
      <c r="J18" s="111" t="s">
        <v>40</v>
      </c>
      <c r="K18" s="141">
        <v>1.1610769957487008</v>
      </c>
      <c r="L18" s="141">
        <v>0.84657122311564592</v>
      </c>
      <c r="M18" s="141">
        <v>7.6501011709905384</v>
      </c>
      <c r="N18" s="141">
        <v>5.263769717819855</v>
      </c>
      <c r="O18" s="141">
        <v>2.9300000000000068</v>
      </c>
      <c r="P18" s="141">
        <v>1.9900000000000091</v>
      </c>
      <c r="Q18" s="141">
        <v>2.3809523809523796</v>
      </c>
      <c r="S18" s="145" t="s">
        <v>28</v>
      </c>
      <c r="T18" s="137">
        <v>2007</v>
      </c>
      <c r="U18" s="137">
        <v>2008</v>
      </c>
      <c r="V18" s="137">
        <v>2009</v>
      </c>
      <c r="W18" s="137">
        <v>2010</v>
      </c>
      <c r="X18" s="137">
        <v>2011</v>
      </c>
      <c r="Y18" s="146">
        <v>2012</v>
      </c>
      <c r="Z18" s="147">
        <v>2013</v>
      </c>
    </row>
    <row r="19" spans="1:32">
      <c r="A19" s="68" t="s">
        <v>41</v>
      </c>
      <c r="B19" s="138">
        <v>1016.3055468225463</v>
      </c>
      <c r="C19" s="138">
        <v>1251.5619102452122</v>
      </c>
      <c r="D19" s="138">
        <v>1739.464418680479</v>
      </c>
      <c r="E19" s="138">
        <v>1901.8527360537855</v>
      </c>
      <c r="F19" s="138">
        <v>1949.39905445513</v>
      </c>
      <c r="G19" s="138">
        <v>2284.6956918214123</v>
      </c>
      <c r="H19" s="138">
        <v>2540.5816093054109</v>
      </c>
      <c r="I19" s="138">
        <v>2754.0912660130884</v>
      </c>
      <c r="J19" s="111" t="s">
        <v>41</v>
      </c>
      <c r="K19" s="141">
        <v>23.148192407115076</v>
      </c>
      <c r="L19" s="141">
        <v>38.983489705249553</v>
      </c>
      <c r="M19" s="141">
        <v>9.3355354458179107</v>
      </c>
      <c r="N19" s="141">
        <v>2.4999999999999858</v>
      </c>
      <c r="O19" s="141">
        <v>17.199999999999989</v>
      </c>
      <c r="P19" s="141">
        <v>11.200000000000017</v>
      </c>
      <c r="Q19" s="141">
        <v>8.4039676555027256</v>
      </c>
      <c r="S19" s="154" t="s">
        <v>8</v>
      </c>
      <c r="T19" s="155">
        <v>6.8620817807626793</v>
      </c>
      <c r="U19" s="155">
        <v>2.4193734822773649</v>
      </c>
      <c r="V19" s="155">
        <v>6.7516550123353198</v>
      </c>
      <c r="W19" s="155">
        <v>18.761158777079928</v>
      </c>
      <c r="X19" s="155">
        <v>206.49321188349978</v>
      </c>
      <c r="Y19" s="155">
        <v>5</v>
      </c>
      <c r="Z19" s="149">
        <v>17.599999999999994</v>
      </c>
    </row>
    <row r="20" spans="1:32">
      <c r="B20" s="138"/>
      <c r="C20" s="138"/>
      <c r="D20" s="138"/>
      <c r="E20" s="39"/>
      <c r="F20" s="138">
        <v>24</v>
      </c>
      <c r="G20" s="138">
        <v>27</v>
      </c>
      <c r="H20" s="138"/>
      <c r="O20" s="141"/>
      <c r="S20" s="132" t="s">
        <v>9</v>
      </c>
      <c r="T20" s="156">
        <v>-1.215858503671484</v>
      </c>
      <c r="U20" s="156">
        <v>3.7004753770360423</v>
      </c>
      <c r="V20" s="156">
        <v>-1.3056693979479661</v>
      </c>
      <c r="W20" s="156">
        <v>7.6004356256202925</v>
      </c>
      <c r="X20" s="156">
        <v>17</v>
      </c>
      <c r="Y20" s="156">
        <v>5</v>
      </c>
      <c r="Z20" s="151">
        <v>2.4999999999999858</v>
      </c>
    </row>
    <row r="21" spans="1:32">
      <c r="A21" s="64" t="s">
        <v>42</v>
      </c>
      <c r="B21" s="77">
        <v>8690.3761134358065</v>
      </c>
      <c r="C21" s="77">
        <v>9358.3495223661885</v>
      </c>
      <c r="D21" s="77">
        <v>10105.970206031943</v>
      </c>
      <c r="E21" s="77">
        <v>10666.89462891631</v>
      </c>
      <c r="F21" s="77">
        <v>11714.246203111526</v>
      </c>
      <c r="G21" s="77">
        <v>12812.716810987617</v>
      </c>
      <c r="H21" s="77">
        <v>14124.922687682138</v>
      </c>
      <c r="I21" s="77">
        <v>15423.547518730273</v>
      </c>
      <c r="J21" s="66" t="s">
        <v>42</v>
      </c>
      <c r="K21" s="78">
        <v>7.6863578769353751</v>
      </c>
      <c r="L21" s="78">
        <v>7.9888091578430789</v>
      </c>
      <c r="M21" s="78">
        <v>5.5504262475419637</v>
      </c>
      <c r="N21" s="78">
        <v>9.8187111678782912</v>
      </c>
      <c r="O21" s="78">
        <v>9.3772197444878458</v>
      </c>
      <c r="P21" s="78">
        <v>10.241433538663955</v>
      </c>
      <c r="Q21" s="78">
        <v>9.1938544356113425</v>
      </c>
      <c r="S21" s="132" t="s">
        <v>56</v>
      </c>
      <c r="T21" s="156">
        <v>-17.212572480725683</v>
      </c>
      <c r="U21" s="156">
        <v>19.423493246993061</v>
      </c>
      <c r="V21" s="156">
        <v>7.5043898300074119</v>
      </c>
      <c r="W21" s="156">
        <v>12.260229323741527</v>
      </c>
      <c r="X21" s="156">
        <v>-0.79999999999999716</v>
      </c>
      <c r="Y21" s="156">
        <v>11.079999999999998</v>
      </c>
      <c r="Z21" s="151">
        <v>13.265741933186192</v>
      </c>
    </row>
    <row r="22" spans="1:32">
      <c r="B22" s="138"/>
      <c r="C22" s="138"/>
      <c r="D22" s="138"/>
      <c r="E22" s="138"/>
      <c r="F22" s="138"/>
      <c r="G22" s="138"/>
      <c r="H22" s="138"/>
      <c r="S22" s="132" t="s">
        <v>57</v>
      </c>
      <c r="T22" s="156">
        <v>1.1610769957487008</v>
      </c>
      <c r="U22" s="156">
        <v>0.84657122311564592</v>
      </c>
      <c r="V22" s="156">
        <v>7.6501011709905384</v>
      </c>
      <c r="W22" s="156">
        <v>5.263769717819855</v>
      </c>
      <c r="X22" s="156">
        <v>2.9300000000000068</v>
      </c>
      <c r="Y22" s="156">
        <v>1.9900000000000091</v>
      </c>
      <c r="Z22" s="151">
        <v>2.3809523809523796</v>
      </c>
    </row>
    <row r="23" spans="1:32" ht="13.5" thickBot="1">
      <c r="A23" s="68" t="s">
        <v>43</v>
      </c>
      <c r="B23" s="138">
        <v>1140.6992353102196</v>
      </c>
      <c r="C23" s="138">
        <v>1202.6216724278104</v>
      </c>
      <c r="D23" s="138">
        <v>1316.9256762063744</v>
      </c>
      <c r="E23" s="138">
        <v>1387.9310089999999</v>
      </c>
      <c r="F23" s="138">
        <v>1573.0945219999999</v>
      </c>
      <c r="G23" s="138">
        <v>1745.7988326113173</v>
      </c>
      <c r="H23" s="138">
        <v>1846.5139672646642</v>
      </c>
      <c r="I23" s="138">
        <v>1874.2116767736341</v>
      </c>
      <c r="J23" s="111" t="s">
        <v>43</v>
      </c>
      <c r="K23" s="141">
        <v>5.428463104102164</v>
      </c>
      <c r="L23" s="141">
        <v>9.504568760000069</v>
      </c>
      <c r="M23" s="141">
        <v>5.3917494416365344</v>
      </c>
      <c r="N23" s="141">
        <v>13.340973852397013</v>
      </c>
      <c r="O23" s="141">
        <v>10.9786353074159</v>
      </c>
      <c r="P23" s="141">
        <v>5.7690000000000055</v>
      </c>
      <c r="Q23" s="141">
        <v>1.4999999999999858</v>
      </c>
      <c r="S23" s="157" t="s">
        <v>24</v>
      </c>
      <c r="T23" s="158">
        <v>23.148192407115076</v>
      </c>
      <c r="U23" s="158">
        <v>38.983489705249553</v>
      </c>
      <c r="V23" s="158">
        <v>9.3355354458179107</v>
      </c>
      <c r="W23" s="158">
        <v>2.4999999999999858</v>
      </c>
      <c r="X23" s="158">
        <v>17.199999999999989</v>
      </c>
      <c r="Y23" s="158">
        <v>11.200000000000017</v>
      </c>
      <c r="Z23" s="153">
        <v>8.4039676555027256</v>
      </c>
    </row>
    <row r="24" spans="1:32" ht="13.5" thickTop="1">
      <c r="A24" s="68" t="s">
        <v>44</v>
      </c>
      <c r="B24" s="138">
        <v>894.08203413493095</v>
      </c>
      <c r="C24" s="138">
        <v>916.59233209358729</v>
      </c>
      <c r="D24" s="138">
        <v>999.77812513400113</v>
      </c>
      <c r="E24" s="138">
        <v>962.00084100000004</v>
      </c>
      <c r="F24" s="138">
        <v>987.85721299999989</v>
      </c>
      <c r="G24" s="138">
        <v>1023.2668728240949</v>
      </c>
      <c r="H24" s="138">
        <v>1155.8822595420975</v>
      </c>
      <c r="I24" s="138">
        <v>1314.1026746218627</v>
      </c>
      <c r="J24" s="111" t="s">
        <v>44</v>
      </c>
      <c r="K24" s="141">
        <v>2.5176993943778427</v>
      </c>
      <c r="L24" s="141">
        <v>9.0755497430803587</v>
      </c>
      <c r="M24" s="141">
        <v>-3.7785667823986131</v>
      </c>
      <c r="N24" s="141">
        <v>2.6877702074690717</v>
      </c>
      <c r="O24" s="141">
        <v>3.5844917016458595</v>
      </c>
      <c r="P24" s="141">
        <v>12.959999999999994</v>
      </c>
      <c r="Q24" s="141">
        <v>13.688281291075796</v>
      </c>
    </row>
    <row r="25" spans="1:32">
      <c r="A25" s="68" t="s">
        <v>45</v>
      </c>
      <c r="B25" s="138">
        <v>2357.2216847258742</v>
      </c>
      <c r="C25" s="138">
        <v>2573.4037110869308</v>
      </c>
      <c r="D25" s="138">
        <v>2671.9100022865191</v>
      </c>
      <c r="E25" s="138">
        <v>2790.1362986905042</v>
      </c>
      <c r="F25" s="138">
        <v>3014.3079710000002</v>
      </c>
      <c r="G25" s="138">
        <v>3345.8818478100006</v>
      </c>
      <c r="H25" s="138">
        <v>3673.7782688953812</v>
      </c>
      <c r="I25" s="138">
        <v>4022.7872044404421</v>
      </c>
      <c r="J25" s="111" t="s">
        <v>45</v>
      </c>
      <c r="K25" s="141">
        <v>9.1710519957395036</v>
      </c>
      <c r="L25" s="141">
        <v>3.8278599962841469</v>
      </c>
      <c r="M25" s="141">
        <v>4.4247858761264922</v>
      </c>
      <c r="N25" s="141">
        <v>8.0344344616679422</v>
      </c>
      <c r="O25" s="141">
        <v>11.000000000000014</v>
      </c>
      <c r="P25" s="141">
        <v>9.8000000000000114</v>
      </c>
      <c r="Q25" s="141">
        <v>9.5</v>
      </c>
    </row>
    <row r="26" spans="1:32">
      <c r="A26" s="68" t="s">
        <v>46</v>
      </c>
      <c r="B26" s="138">
        <v>483.03722895626902</v>
      </c>
      <c r="C26" s="138">
        <v>502.841755343476</v>
      </c>
      <c r="D26" s="138">
        <v>600.89589763545382</v>
      </c>
      <c r="E26" s="138">
        <v>624.16471600000011</v>
      </c>
      <c r="F26" s="138">
        <v>776.90601500000025</v>
      </c>
      <c r="G26" s="138">
        <v>908.98003755000025</v>
      </c>
      <c r="H26" s="138">
        <v>1121.6813663367002</v>
      </c>
      <c r="I26" s="138">
        <v>1398.4001594119641</v>
      </c>
      <c r="J26" s="111" t="s">
        <v>46</v>
      </c>
      <c r="K26" s="141">
        <v>4.0999999999999943</v>
      </c>
      <c r="L26" s="141">
        <v>19.5</v>
      </c>
      <c r="M26" s="141">
        <v>3.8723543389312312</v>
      </c>
      <c r="N26" s="141">
        <v>24.47131263344275</v>
      </c>
      <c r="O26" s="141">
        <v>17</v>
      </c>
      <c r="P26" s="141">
        <v>23.400000000000006</v>
      </c>
      <c r="Q26" s="141">
        <v>24.669999999999987</v>
      </c>
    </row>
    <row r="27" spans="1:32">
      <c r="A27" s="68" t="s">
        <v>116</v>
      </c>
      <c r="B27" s="138">
        <v>472.85610000000003</v>
      </c>
      <c r="C27" s="138">
        <v>559.76896800603345</v>
      </c>
      <c r="D27" s="138">
        <v>620.12126920962771</v>
      </c>
      <c r="E27" s="138">
        <v>677.93816802119284</v>
      </c>
      <c r="F27" s="138">
        <v>791.49056399999995</v>
      </c>
      <c r="G27" s="138">
        <v>799.40546963999998</v>
      </c>
      <c r="H27" s="138">
        <v>983.26872765719997</v>
      </c>
      <c r="I27" s="138">
        <v>1101.9487266185729</v>
      </c>
      <c r="J27" s="111" t="s">
        <v>116</v>
      </c>
      <c r="K27" s="141">
        <v>18.380405371958489</v>
      </c>
      <c r="L27" s="141">
        <v>10.781644687910557</v>
      </c>
      <c r="M27" s="141">
        <v>9.3234826286889643</v>
      </c>
      <c r="N27" s="141">
        <v>16.749668529543158</v>
      </c>
      <c r="O27" s="141">
        <v>1</v>
      </c>
      <c r="P27" s="141">
        <v>23</v>
      </c>
      <c r="Q27" s="141">
        <v>12.069945440464451</v>
      </c>
    </row>
    <row r="28" spans="1:32" ht="25.5">
      <c r="A28" s="159" t="s">
        <v>117</v>
      </c>
      <c r="B28" s="138">
        <v>913.92707483695062</v>
      </c>
      <c r="C28" s="138">
        <v>943.5159662053486</v>
      </c>
      <c r="D28" s="138">
        <v>943.19960929380909</v>
      </c>
      <c r="E28" s="138">
        <v>944.79098694112065</v>
      </c>
      <c r="F28" s="138">
        <v>1076.0488511115263</v>
      </c>
      <c r="G28" s="138">
        <v>1227.139823538203</v>
      </c>
      <c r="H28" s="138">
        <v>1387.9304335031202</v>
      </c>
      <c r="I28" s="138">
        <v>1493.722475346638</v>
      </c>
      <c r="J28" s="111" t="s">
        <v>117</v>
      </c>
      <c r="K28" s="141">
        <v>3.2375549628701918</v>
      </c>
      <c r="L28" s="141">
        <v>-3.3529576909202774E-2</v>
      </c>
      <c r="M28" s="141">
        <v>0.16872119449911338</v>
      </c>
      <c r="N28" s="141">
        <v>13.892793854370851</v>
      </c>
      <c r="O28" s="141">
        <v>14.041274452419543</v>
      </c>
      <c r="P28" s="141">
        <v>13.102876044011907</v>
      </c>
      <c r="Q28" s="141">
        <v>7.6222870606345907</v>
      </c>
    </row>
    <row r="29" spans="1:32" ht="25.5">
      <c r="A29" s="159" t="s">
        <v>52</v>
      </c>
      <c r="B29" s="138">
        <v>862.13806675830995</v>
      </c>
      <c r="C29" s="138">
        <v>959.55966830199895</v>
      </c>
      <c r="D29" s="138">
        <v>1081.7510171692327</v>
      </c>
      <c r="E29" s="138">
        <v>1208.1798796532601</v>
      </c>
      <c r="F29" s="138">
        <v>1248.961399</v>
      </c>
      <c r="G29" s="138">
        <v>1341.3845425260001</v>
      </c>
      <c r="H29" s="138">
        <v>1397.1861394950818</v>
      </c>
      <c r="I29" s="138">
        <v>1466.219887921573</v>
      </c>
      <c r="J29" s="111" t="s">
        <v>52</v>
      </c>
      <c r="K29" s="141">
        <v>11.299999999999997</v>
      </c>
      <c r="L29" s="141">
        <v>12.734106372296679</v>
      </c>
      <c r="M29" s="141">
        <v>11.687427187715656</v>
      </c>
      <c r="N29" s="141">
        <v>3.3754509600378384</v>
      </c>
      <c r="O29" s="141">
        <v>7.4000000000000057</v>
      </c>
      <c r="P29" s="141">
        <v>4.1600000000000108</v>
      </c>
      <c r="Q29" s="141">
        <v>4.9409127728277298</v>
      </c>
      <c r="S29" s="160" t="s">
        <v>108</v>
      </c>
      <c r="T29" s="72">
        <v>2006</v>
      </c>
      <c r="U29" s="72">
        <v>2007</v>
      </c>
      <c r="V29" s="72">
        <v>2008</v>
      </c>
      <c r="W29" s="72">
        <v>2009</v>
      </c>
      <c r="X29" s="72">
        <v>2010</v>
      </c>
      <c r="Y29" s="72">
        <v>2011</v>
      </c>
      <c r="Z29" s="161">
        <v>2012</v>
      </c>
      <c r="AA29" s="72">
        <v>2013</v>
      </c>
      <c r="AB29" s="72"/>
      <c r="AC29" s="162" t="s">
        <v>108</v>
      </c>
      <c r="AD29" s="163" t="s">
        <v>111</v>
      </c>
      <c r="AE29" s="163" t="s">
        <v>112</v>
      </c>
      <c r="AF29" s="163" t="s">
        <v>118</v>
      </c>
    </row>
    <row r="30" spans="1:32">
      <c r="A30" s="68" t="s">
        <v>53</v>
      </c>
      <c r="B30" s="138">
        <v>654.95995300000004</v>
      </c>
      <c r="C30" s="138">
        <v>720.45594830000016</v>
      </c>
      <c r="D30" s="138">
        <v>814.29858208688984</v>
      </c>
      <c r="E30" s="138">
        <v>914.89015573904624</v>
      </c>
      <c r="F30" s="138">
        <v>963.21807600000022</v>
      </c>
      <c r="G30" s="138">
        <v>999.82036288800032</v>
      </c>
      <c r="H30" s="138">
        <v>1066.8083272014962</v>
      </c>
      <c r="I30" s="138">
        <v>1116.1011886733211</v>
      </c>
      <c r="J30" s="111" t="s">
        <v>53</v>
      </c>
      <c r="K30" s="141">
        <v>10.000000000000014</v>
      </c>
      <c r="L30" s="141">
        <v>13.025450620308192</v>
      </c>
      <c r="M30" s="141">
        <v>12.353155938741736</v>
      </c>
      <c r="N30" s="141">
        <v>5.2823740596394089</v>
      </c>
      <c r="O30" s="141">
        <v>3.7999999999999972</v>
      </c>
      <c r="P30" s="141">
        <v>6.6999999999999886</v>
      </c>
      <c r="Q30" s="141">
        <v>4.6205921171549278</v>
      </c>
      <c r="S30" s="154" t="s">
        <v>111</v>
      </c>
      <c r="T30" s="164">
        <v>30.404927662886365</v>
      </c>
      <c r="U30" s="164">
        <v>29.050053387201803</v>
      </c>
      <c r="V30" s="164">
        <v>30.961901842183547</v>
      </c>
      <c r="W30" s="164">
        <v>31.806457895458788</v>
      </c>
      <c r="X30" s="164">
        <v>29.754109523949023</v>
      </c>
      <c r="Y30" s="164">
        <v>25.343404114022185</v>
      </c>
      <c r="Z30" s="164">
        <v>22.665015131661136</v>
      </c>
      <c r="AA30" s="164">
        <v>21.26164437426203</v>
      </c>
      <c r="AB30" s="164"/>
      <c r="AC30" s="165">
        <v>2006</v>
      </c>
      <c r="AD30" s="166">
        <v>30.404927662886365</v>
      </c>
      <c r="AE30" s="166">
        <v>20.799392477619179</v>
      </c>
      <c r="AF30" s="166">
        <v>48.795679859494456</v>
      </c>
    </row>
    <row r="31" spans="1:32">
      <c r="A31" s="68" t="s">
        <v>54</v>
      </c>
      <c r="B31" s="138">
        <v>249.83920972583735</v>
      </c>
      <c r="C31" s="138">
        <v>259.27272368374065</v>
      </c>
      <c r="D31" s="138">
        <v>270.78237328234979</v>
      </c>
      <c r="E31" s="138">
        <v>311.81224933890746</v>
      </c>
      <c r="F31" s="138">
        <v>346.86159199999997</v>
      </c>
      <c r="G31" s="138">
        <v>364.20467159999998</v>
      </c>
      <c r="H31" s="138">
        <v>392.97684065639999</v>
      </c>
      <c r="I31" s="138">
        <v>437.15759929343216</v>
      </c>
      <c r="J31" s="111" t="s">
        <v>54</v>
      </c>
      <c r="K31" s="141">
        <v>3.7758340527314544</v>
      </c>
      <c r="L31" s="141">
        <v>4.4392057271124941</v>
      </c>
      <c r="M31" s="141">
        <v>15.152343765661243</v>
      </c>
      <c r="N31" s="141">
        <v>11.240527828974905</v>
      </c>
      <c r="O31" s="141">
        <v>5</v>
      </c>
      <c r="P31" s="141">
        <v>7.8999999999999915</v>
      </c>
      <c r="Q31" s="141">
        <v>11.24258583870639</v>
      </c>
      <c r="S31" s="132" t="s">
        <v>112</v>
      </c>
      <c r="T31" s="167">
        <v>20.799392477619179</v>
      </c>
      <c r="U31" s="167">
        <v>20.746856189008966</v>
      </c>
      <c r="V31" s="167">
        <v>20.424559090022186</v>
      </c>
      <c r="W31" s="167">
        <v>18.999786882845886</v>
      </c>
      <c r="X31" s="167">
        <v>19.117072247173073</v>
      </c>
      <c r="Y31" s="167">
        <v>25.557552334984933</v>
      </c>
      <c r="Z31" s="167">
        <v>27.347526483958042</v>
      </c>
      <c r="AA31" s="167">
        <v>28.137902259407809</v>
      </c>
      <c r="AB31" s="167"/>
      <c r="AC31" s="165">
        <v>2007</v>
      </c>
      <c r="AD31" s="166">
        <v>29.050053387201803</v>
      </c>
      <c r="AE31" s="166">
        <v>20.746856189008966</v>
      </c>
      <c r="AF31" s="166">
        <v>50.203090423789234</v>
      </c>
    </row>
    <row r="32" spans="1:32">
      <c r="A32" s="68" t="s">
        <v>119</v>
      </c>
      <c r="B32" s="138">
        <v>661.61552598741434</v>
      </c>
      <c r="C32" s="138">
        <v>720.31677691726304</v>
      </c>
      <c r="D32" s="138">
        <v>786.30765372768735</v>
      </c>
      <c r="E32" s="138">
        <v>845.05032453227989</v>
      </c>
      <c r="F32" s="138">
        <v>935.5</v>
      </c>
      <c r="G32" s="138">
        <v>1056.8343499999999</v>
      </c>
      <c r="H32" s="138">
        <v>1098.8963571299998</v>
      </c>
      <c r="I32" s="138">
        <v>1198.8959256288299</v>
      </c>
      <c r="J32" s="111" t="s">
        <v>119</v>
      </c>
      <c r="K32" s="141">
        <v>8.8724113362124228</v>
      </c>
      <c r="L32" s="141">
        <v>9.1613688484176663</v>
      </c>
      <c r="M32" s="141">
        <v>7.4706980818650663</v>
      </c>
      <c r="N32" s="141">
        <v>10.703466153661594</v>
      </c>
      <c r="O32" s="141">
        <v>12.969999999999999</v>
      </c>
      <c r="P32" s="141">
        <v>3.980000000000004</v>
      </c>
      <c r="Q32" s="141">
        <v>9.0999999999999943</v>
      </c>
      <c r="S32" s="143" t="s">
        <v>118</v>
      </c>
      <c r="T32" s="168">
        <v>48.795679859494456</v>
      </c>
      <c r="U32" s="168">
        <v>50.203090423789234</v>
      </c>
      <c r="V32" s="168">
        <v>48.613539067794278</v>
      </c>
      <c r="W32" s="168">
        <v>49.193755221695312</v>
      </c>
      <c r="X32" s="168">
        <v>51.128818228877904</v>
      </c>
      <c r="Y32" s="168">
        <v>49.099043550992889</v>
      </c>
      <c r="Z32" s="168">
        <v>49.987458384380822</v>
      </c>
      <c r="AA32" s="168">
        <v>50.600453366330164</v>
      </c>
      <c r="AC32" s="165">
        <v>2008</v>
      </c>
      <c r="AD32" s="166">
        <v>30.961901842183547</v>
      </c>
      <c r="AE32" s="166">
        <v>20.424559090022186</v>
      </c>
      <c r="AF32" s="166">
        <v>48.613539067794278</v>
      </c>
    </row>
    <row r="33" spans="1:32">
      <c r="B33" s="138"/>
      <c r="C33" s="138"/>
      <c r="D33" s="138"/>
      <c r="E33" s="138"/>
      <c r="F33" s="138"/>
      <c r="G33" s="138"/>
      <c r="H33" s="138"/>
      <c r="AC33" s="165">
        <v>2009</v>
      </c>
      <c r="AD33" s="166">
        <v>31.806457895458788</v>
      </c>
      <c r="AE33" s="166">
        <v>18.999786882845886</v>
      </c>
      <c r="AF33" s="166">
        <v>49.193755221695312</v>
      </c>
    </row>
    <row r="34" spans="1:32">
      <c r="A34" s="64" t="s">
        <v>47</v>
      </c>
      <c r="B34" s="77">
        <v>17809.724423267504</v>
      </c>
      <c r="C34" s="77">
        <v>18609.94595746358</v>
      </c>
      <c r="D34" s="77">
        <v>20343.913404076302</v>
      </c>
      <c r="E34" s="77">
        <v>21520.712192565319</v>
      </c>
      <c r="F34" s="77">
        <v>23219.743830566658</v>
      </c>
      <c r="G34" s="77">
        <v>26476.871196447973</v>
      </c>
      <c r="H34" s="77">
        <v>28378.339827197102</v>
      </c>
      <c r="I34" s="77">
        <v>30598.57962631197</v>
      </c>
      <c r="J34" s="66" t="s">
        <v>47</v>
      </c>
      <c r="K34" s="78">
        <v>4.4931719052913905</v>
      </c>
      <c r="L34" s="78">
        <v>9.3174233314595227</v>
      </c>
      <c r="M34" s="78">
        <v>5.7845251555839923</v>
      </c>
      <c r="N34" s="78">
        <v>7.8948671530875174</v>
      </c>
      <c r="O34" s="78">
        <v>14.027404391919291</v>
      </c>
      <c r="P34" s="78">
        <v>7.1816213352438041</v>
      </c>
      <c r="Q34" s="78">
        <v>7.8237127775425677</v>
      </c>
      <c r="AC34" s="165">
        <v>2010</v>
      </c>
      <c r="AD34" s="166">
        <v>29.754109523949023</v>
      </c>
      <c r="AE34" s="166">
        <v>19.117072247173073</v>
      </c>
      <c r="AF34" s="166">
        <v>51.128818228877904</v>
      </c>
    </row>
    <row r="35" spans="1:32">
      <c r="B35" s="138"/>
      <c r="C35" s="138"/>
      <c r="D35" s="138"/>
      <c r="E35" s="138"/>
      <c r="F35" s="138"/>
      <c r="G35" s="138"/>
      <c r="H35" s="138"/>
      <c r="AC35" s="165">
        <v>2011</v>
      </c>
      <c r="AD35" s="166">
        <v>25.343404114022185</v>
      </c>
      <c r="AE35" s="166">
        <v>25.557552334984933</v>
      </c>
      <c r="AF35" s="166">
        <v>49.099043550992889</v>
      </c>
    </row>
    <row r="36" spans="1:32">
      <c r="A36" s="68" t="s">
        <v>120</v>
      </c>
      <c r="B36" s="138">
        <v>1301.577312383316</v>
      </c>
      <c r="C36" s="138">
        <v>1753.437955315836</v>
      </c>
      <c r="D36" s="138">
        <v>1248</v>
      </c>
      <c r="E36" s="138">
        <v>933.77661909727419</v>
      </c>
      <c r="F36" s="138">
        <v>1032.2005040000004</v>
      </c>
      <c r="G36" s="138">
        <v>1414.5</v>
      </c>
      <c r="H36" s="138">
        <v>1720.6</v>
      </c>
      <c r="I36" s="138">
        <v>1723.7864136560636</v>
      </c>
      <c r="J36" s="111" t="s">
        <v>120</v>
      </c>
      <c r="K36" s="141"/>
      <c r="L36" s="141"/>
      <c r="M36" s="141"/>
      <c r="N36" s="141"/>
      <c r="O36" s="141"/>
      <c r="P36" s="141"/>
      <c r="Q36" s="141"/>
      <c r="AC36" s="165">
        <v>2012</v>
      </c>
      <c r="AD36" s="166">
        <v>22.665015131661136</v>
      </c>
      <c r="AE36" s="166">
        <v>27.347526483958042</v>
      </c>
      <c r="AF36" s="166">
        <v>49.987458384380822</v>
      </c>
    </row>
    <row r="37" spans="1:32">
      <c r="B37" s="138"/>
      <c r="C37" s="138"/>
      <c r="D37" s="138"/>
      <c r="E37" s="138"/>
      <c r="F37" s="138"/>
      <c r="G37" s="138"/>
      <c r="H37" s="138"/>
      <c r="AC37" s="169">
        <v>2013</v>
      </c>
      <c r="AD37" s="170">
        <v>21.26164437426203</v>
      </c>
      <c r="AE37" s="170">
        <v>28.137902259407809</v>
      </c>
      <c r="AF37" s="170">
        <v>50.600453366330164</v>
      </c>
    </row>
    <row r="38" spans="1:32" ht="26.25" thickBot="1">
      <c r="A38" s="115" t="s">
        <v>49</v>
      </c>
      <c r="B38" s="116">
        <v>18706.02326377964</v>
      </c>
      <c r="C38" s="116">
        <v>19913.875009017123</v>
      </c>
      <c r="D38" s="116">
        <v>21591.913404076302</v>
      </c>
      <c r="E38" s="116">
        <v>22454.488811662592</v>
      </c>
      <c r="F38" s="116">
        <v>24251.944334566659</v>
      </c>
      <c r="G38" s="116">
        <v>27891.371196447973</v>
      </c>
      <c r="H38" s="116">
        <v>30098.9398271971</v>
      </c>
      <c r="I38" s="116">
        <v>32322.366039968034</v>
      </c>
      <c r="J38" s="117" t="s">
        <v>49</v>
      </c>
      <c r="K38" s="118">
        <v>6.457020437776535</v>
      </c>
      <c r="L38" s="118">
        <v>8.4264784945137734</v>
      </c>
      <c r="M38" s="118">
        <v>3.9949002732821555</v>
      </c>
      <c r="N38" s="118">
        <v>8.00488284538676</v>
      </c>
      <c r="O38" s="118">
        <v>15.00674260040249</v>
      </c>
      <c r="P38" s="118">
        <v>7.9148802516753562</v>
      </c>
      <c r="Q38" s="118">
        <v>7.3870582337317643</v>
      </c>
    </row>
    <row r="39" spans="1:32" ht="13.5" thickTop="1">
      <c r="A39" s="68" t="s">
        <v>121</v>
      </c>
      <c r="B39" s="171"/>
      <c r="C39" s="171"/>
      <c r="D39" s="171"/>
      <c r="F39" s="38"/>
      <c r="G39" s="38"/>
      <c r="H39" s="38" t="s">
        <v>114</v>
      </c>
      <c r="J39" s="111" t="s">
        <v>122</v>
      </c>
    </row>
    <row r="40" spans="1:32">
      <c r="A40" s="120" t="s">
        <v>123</v>
      </c>
      <c r="F40" s="125"/>
      <c r="G40" s="125"/>
      <c r="H40" s="125"/>
      <c r="J40" s="122" t="s">
        <v>123</v>
      </c>
    </row>
    <row r="41" spans="1:32">
      <c r="A41" s="120" t="s">
        <v>124</v>
      </c>
      <c r="G41" s="38"/>
      <c r="H41" s="38"/>
      <c r="J41" s="122" t="s">
        <v>124</v>
      </c>
    </row>
    <row r="42" spans="1:32">
      <c r="F42" s="125"/>
      <c r="G42" s="125"/>
      <c r="H42" s="125"/>
    </row>
    <row r="43" spans="1:32">
      <c r="A43" s="64" t="s">
        <v>125</v>
      </c>
      <c r="F43" s="125"/>
      <c r="G43" s="125"/>
      <c r="H43" s="125"/>
      <c r="J43" s="66" t="s">
        <v>126</v>
      </c>
    </row>
    <row r="44" spans="1:32">
      <c r="F44" s="68" t="s">
        <v>107</v>
      </c>
    </row>
    <row r="45" spans="1:32">
      <c r="A45" s="64" t="s">
        <v>50</v>
      </c>
      <c r="B45" s="64">
        <v>2006</v>
      </c>
      <c r="C45" s="64">
        <v>2007</v>
      </c>
      <c r="D45" s="64">
        <v>2008</v>
      </c>
      <c r="E45" s="64">
        <v>2009</v>
      </c>
      <c r="F45" s="64">
        <v>2010</v>
      </c>
      <c r="G45" s="123" t="s">
        <v>71</v>
      </c>
      <c r="H45" s="123" t="s">
        <v>81</v>
      </c>
      <c r="I45" s="123" t="s">
        <v>104</v>
      </c>
      <c r="J45" s="66" t="s">
        <v>50</v>
      </c>
      <c r="K45" s="64">
        <v>2006</v>
      </c>
      <c r="L45" s="64">
        <v>2007</v>
      </c>
      <c r="M45" s="64">
        <v>2008</v>
      </c>
      <c r="N45" s="64">
        <v>2009</v>
      </c>
      <c r="O45" s="64">
        <v>2010</v>
      </c>
      <c r="P45" s="123" t="s">
        <v>71</v>
      </c>
      <c r="Q45" s="123" t="s">
        <v>81</v>
      </c>
      <c r="R45" s="123" t="s">
        <v>104</v>
      </c>
    </row>
    <row r="46" spans="1:32">
      <c r="A46" s="64" t="s">
        <v>30</v>
      </c>
      <c r="B46" s="77">
        <v>5415.0338278538902</v>
      </c>
      <c r="C46" s="77">
        <v>6319.8016024355975</v>
      </c>
      <c r="D46" s="77">
        <v>8874.9513068169417</v>
      </c>
      <c r="E46" s="77">
        <v>11342.832266243851</v>
      </c>
      <c r="F46" s="77">
        <v>12909.62379357528</v>
      </c>
      <c r="G46" s="77">
        <v>14154.757736196527</v>
      </c>
      <c r="H46" s="77">
        <v>15399.076945697172</v>
      </c>
      <c r="I46" s="77">
        <v>16687.416532826985</v>
      </c>
      <c r="J46" s="66" t="s">
        <v>30</v>
      </c>
      <c r="K46" s="78">
        <v>30.404927662886365</v>
      </c>
      <c r="L46" s="78">
        <v>29.050053387201803</v>
      </c>
      <c r="M46" s="78">
        <v>30.961901842183547</v>
      </c>
      <c r="N46" s="78">
        <v>31.806457895458788</v>
      </c>
      <c r="O46" s="78">
        <v>29.754109523949023</v>
      </c>
      <c r="P46" s="78">
        <v>25.343404114022185</v>
      </c>
      <c r="Q46" s="78">
        <v>22.665015131661136</v>
      </c>
      <c r="R46" s="78">
        <v>21.26164437426203</v>
      </c>
    </row>
    <row r="47" spans="1:32">
      <c r="B47" s="138"/>
      <c r="C47" s="138"/>
      <c r="D47" s="138"/>
      <c r="E47" s="138"/>
      <c r="F47" s="138"/>
      <c r="G47" s="138"/>
      <c r="H47" s="138"/>
      <c r="K47" s="141"/>
      <c r="L47" s="141"/>
      <c r="M47" s="141"/>
      <c r="N47" s="141"/>
      <c r="O47" s="141"/>
      <c r="P47" s="141"/>
      <c r="Q47" s="141"/>
    </row>
    <row r="48" spans="1:32">
      <c r="A48" s="68" t="s">
        <v>31</v>
      </c>
      <c r="B48" s="138">
        <v>3793.6819574757342</v>
      </c>
      <c r="C48" s="138">
        <v>4408.7781435247689</v>
      </c>
      <c r="D48" s="138">
        <v>6434.9820378384557</v>
      </c>
      <c r="E48" s="138">
        <v>8425.261563810669</v>
      </c>
      <c r="F48" s="138">
        <v>9421.5535809743942</v>
      </c>
      <c r="G48" s="138">
        <v>10649.86091572737</v>
      </c>
      <c r="H48" s="138">
        <v>11477.035613051914</v>
      </c>
      <c r="I48" s="138">
        <v>12215.799831615919</v>
      </c>
      <c r="J48" s="111" t="s">
        <v>31</v>
      </c>
      <c r="K48" s="141">
        <v>21.301182810664272</v>
      </c>
      <c r="L48" s="141">
        <v>20.265705871583673</v>
      </c>
      <c r="M48" s="141">
        <v>22.44961975833386</v>
      </c>
      <c r="N48" s="141">
        <v>23.625292246017796</v>
      </c>
      <c r="O48" s="141">
        <v>21.714802973079493</v>
      </c>
      <c r="P48" s="141">
        <v>19.068057113772539</v>
      </c>
      <c r="Q48" s="141">
        <v>16.892388209614111</v>
      </c>
      <c r="R48" s="141">
        <v>15.564302074923253</v>
      </c>
    </row>
    <row r="49" spans="1:18">
      <c r="A49" s="68" t="s">
        <v>32</v>
      </c>
      <c r="B49" s="138">
        <v>537.18817130132459</v>
      </c>
      <c r="C49" s="138">
        <v>580.93800986017527</v>
      </c>
      <c r="D49" s="138">
        <v>706.4150381563918</v>
      </c>
      <c r="E49" s="138">
        <v>873.76476069564103</v>
      </c>
      <c r="F49" s="138">
        <v>1391.5822232971773</v>
      </c>
      <c r="G49" s="138">
        <v>1995.695898074948</v>
      </c>
      <c r="H49" s="138">
        <v>2043.7921692185544</v>
      </c>
      <c r="I49" s="138">
        <v>2189.5528739824599</v>
      </c>
      <c r="J49" s="111" t="s">
        <v>32</v>
      </c>
      <c r="K49" s="141">
        <v>3.0162632421168483</v>
      </c>
      <c r="L49" s="141">
        <v>2.6703813288361591</v>
      </c>
      <c r="M49" s="141">
        <v>2.4644589378693804</v>
      </c>
      <c r="N49" s="141">
        <v>2.4501254553775187</v>
      </c>
      <c r="O49" s="141">
        <v>3.2073196357720999</v>
      </c>
      <c r="P49" s="141">
        <v>3.5731962762084257</v>
      </c>
      <c r="Q49" s="141">
        <v>3.0081400725939345</v>
      </c>
      <c r="R49" s="141">
        <v>2.7897364732090066</v>
      </c>
    </row>
    <row r="50" spans="1:18">
      <c r="A50" s="68" t="s">
        <v>33</v>
      </c>
      <c r="B50" s="138">
        <v>437.09725333260457</v>
      </c>
      <c r="C50" s="138">
        <v>501.03928080432507</v>
      </c>
      <c r="D50" s="138">
        <v>606.45814054328378</v>
      </c>
      <c r="E50" s="138">
        <v>729.11437410507097</v>
      </c>
      <c r="F50" s="138">
        <v>873.03973916283837</v>
      </c>
      <c r="G50" s="138">
        <v>1003.8158538509966</v>
      </c>
      <c r="H50" s="138">
        <v>1159.4073111979014</v>
      </c>
      <c r="I50" s="138">
        <v>1342.7389800643703</v>
      </c>
      <c r="J50" s="111" t="s">
        <v>33</v>
      </c>
      <c r="K50" s="141">
        <v>2.4542617445644419</v>
      </c>
      <c r="L50" s="141">
        <v>2.3031130994430873</v>
      </c>
      <c r="M50" s="141">
        <v>2.1157408947665353</v>
      </c>
      <c r="N50" s="141">
        <v>2.0445110265768052</v>
      </c>
      <c r="O50" s="141">
        <v>2.0121825727205689</v>
      </c>
      <c r="P50" s="141">
        <v>1.7972833809195208</v>
      </c>
      <c r="Q50" s="141">
        <v>1.706464896871732</v>
      </c>
      <c r="R50" s="141">
        <v>1.7108003881504086</v>
      </c>
    </row>
    <row r="51" spans="1:18">
      <c r="A51" s="68" t="s">
        <v>34</v>
      </c>
      <c r="B51" s="138">
        <v>736.00308898936498</v>
      </c>
      <c r="C51" s="138">
        <v>910.23389659034774</v>
      </c>
      <c r="D51" s="138">
        <v>1071.5037493696761</v>
      </c>
      <c r="E51" s="138">
        <v>1314.0593416210063</v>
      </c>
      <c r="F51" s="138">
        <v>1614.1846906192839</v>
      </c>
      <c r="G51" s="138">
        <v>1549.2298986687638</v>
      </c>
      <c r="H51" s="138">
        <v>1705.254081147614</v>
      </c>
      <c r="I51" s="138">
        <v>1917.5994607030461</v>
      </c>
      <c r="J51" s="111" t="s">
        <v>34</v>
      </c>
      <c r="K51" s="141">
        <v>4.1325911142556153</v>
      </c>
      <c r="L51" s="141">
        <v>4.1840464233243768</v>
      </c>
      <c r="M51" s="141">
        <v>3.7381381333363355</v>
      </c>
      <c r="N51" s="141">
        <v>3.6847563413051621</v>
      </c>
      <c r="O51" s="141">
        <v>3.7203739508249885</v>
      </c>
      <c r="P51" s="141">
        <v>2.7738206558693297</v>
      </c>
      <c r="Q51" s="141">
        <v>2.509865343801474</v>
      </c>
      <c r="R51" s="141">
        <v>2.4432372563806211</v>
      </c>
    </row>
    <row r="52" spans="1:18">
      <c r="A52" s="68" t="s">
        <v>35</v>
      </c>
      <c r="B52" s="138">
        <v>448.25152805618654</v>
      </c>
      <c r="C52" s="138">
        <v>499.75028151615567</v>
      </c>
      <c r="D52" s="138">
        <v>762.00737906552672</v>
      </c>
      <c r="E52" s="138">
        <v>874.39698670710482</v>
      </c>
      <c r="F52" s="138">
        <v>1000.8457828187629</v>
      </c>
      <c r="G52" s="138">
        <v>951.85106794939759</v>
      </c>
      <c r="H52" s="138">
        <v>1057.3799402997433</v>
      </c>
      <c r="I52" s="138">
        <v>1211.2782604436502</v>
      </c>
      <c r="J52" s="111" t="s">
        <v>35</v>
      </c>
      <c r="K52" s="141">
        <v>2.5168919934020351</v>
      </c>
      <c r="L52" s="141">
        <v>2.2971879928506662</v>
      </c>
      <c r="M52" s="141">
        <v>2.6584030557468199</v>
      </c>
      <c r="N52" s="141">
        <v>2.4518982815590258</v>
      </c>
      <c r="O52" s="141">
        <v>2.3067500273239716</v>
      </c>
      <c r="P52" s="141">
        <v>1.7042429634607941</v>
      </c>
      <c r="Q52" s="141">
        <v>1.5562966813738217</v>
      </c>
      <c r="R52" s="141">
        <v>1.5433046548077465</v>
      </c>
    </row>
    <row r="53" spans="1:18">
      <c r="B53" s="138"/>
      <c r="C53" s="138"/>
      <c r="D53" s="138"/>
      <c r="E53" s="138"/>
      <c r="F53" s="138"/>
      <c r="G53" s="138"/>
      <c r="H53" s="138"/>
      <c r="K53" s="141"/>
      <c r="L53" s="141"/>
      <c r="M53" s="141"/>
      <c r="N53" s="141"/>
      <c r="O53" s="141"/>
      <c r="P53" s="141"/>
      <c r="Q53" s="141"/>
    </row>
    <row r="54" spans="1:18">
      <c r="A54" s="64" t="s">
        <v>36</v>
      </c>
      <c r="B54" s="77">
        <v>3704.3144819778067</v>
      </c>
      <c r="C54" s="77">
        <v>4513.4517737775932</v>
      </c>
      <c r="D54" s="77">
        <v>5854.5165704319861</v>
      </c>
      <c r="E54" s="77">
        <v>6775.7119140660725</v>
      </c>
      <c r="F54" s="77">
        <v>8294.4579654436966</v>
      </c>
      <c r="G54" s="77">
        <v>14274.36345978944</v>
      </c>
      <c r="H54" s="77">
        <v>18580.471363228091</v>
      </c>
      <c r="I54" s="77">
        <v>22084.317049866433</v>
      </c>
      <c r="J54" s="66" t="s">
        <v>36</v>
      </c>
      <c r="K54" s="78">
        <v>20.799392477619179</v>
      </c>
      <c r="L54" s="78">
        <v>20.746856189008966</v>
      </c>
      <c r="M54" s="78">
        <v>20.424559090022186</v>
      </c>
      <c r="N54" s="78">
        <v>18.999786882845886</v>
      </c>
      <c r="O54" s="78">
        <v>19.117072247173073</v>
      </c>
      <c r="P54" s="78">
        <v>25.557552334984933</v>
      </c>
      <c r="Q54" s="78">
        <v>27.347526483958042</v>
      </c>
      <c r="R54" s="78">
        <v>28.137902259407809</v>
      </c>
    </row>
    <row r="55" spans="1:18">
      <c r="A55" s="68" t="s">
        <v>114</v>
      </c>
      <c r="B55" s="138"/>
      <c r="C55" s="138"/>
      <c r="D55" s="138"/>
      <c r="E55" s="138"/>
      <c r="F55" s="138"/>
      <c r="G55" s="138"/>
      <c r="H55" s="138"/>
      <c r="J55" s="111" t="s">
        <v>114</v>
      </c>
      <c r="K55" s="141"/>
      <c r="L55" s="141"/>
      <c r="M55" s="141"/>
      <c r="N55" s="141"/>
      <c r="O55" s="141"/>
      <c r="P55" s="141"/>
      <c r="Q55" s="141"/>
    </row>
    <row r="56" spans="1:18">
      <c r="A56" s="68" t="s">
        <v>37</v>
      </c>
      <c r="B56" s="138">
        <v>497.44519969572951</v>
      </c>
      <c r="C56" s="138">
        <v>601.61411156516158</v>
      </c>
      <c r="D56" s="138">
        <v>693.22622251940084</v>
      </c>
      <c r="E56" s="138">
        <v>740.03046551895466</v>
      </c>
      <c r="F56" s="138">
        <v>1012.70022576</v>
      </c>
      <c r="G56" s="138">
        <v>4689.8505321098401</v>
      </c>
      <c r="H56" s="138">
        <v>5956.1101757794968</v>
      </c>
      <c r="I56" s="138">
        <v>6188.3984726348963</v>
      </c>
      <c r="J56" s="111" t="s">
        <v>37</v>
      </c>
      <c r="K56" s="141">
        <v>2.7931100328865419</v>
      </c>
      <c r="L56" s="141">
        <v>2.7654225811023037</v>
      </c>
      <c r="M56" s="141">
        <v>2.4184473259686468</v>
      </c>
      <c r="N56" s="141">
        <v>2.0751208596228201</v>
      </c>
      <c r="O56" s="141">
        <v>2.3340721553161528</v>
      </c>
      <c r="P56" s="141">
        <v>8.3969488905967822</v>
      </c>
      <c r="Q56" s="141">
        <v>8.7664557905598191</v>
      </c>
      <c r="R56" s="141">
        <v>7.884715247117974</v>
      </c>
    </row>
    <row r="57" spans="1:18">
      <c r="A57" s="68" t="s">
        <v>88</v>
      </c>
      <c r="B57" s="138">
        <v>0</v>
      </c>
      <c r="C57" s="138">
        <v>0</v>
      </c>
      <c r="D57" s="138">
        <v>0</v>
      </c>
      <c r="E57" s="138">
        <v>0</v>
      </c>
      <c r="F57" s="138">
        <v>177.51</v>
      </c>
      <c r="G57" s="138">
        <v>3746.25</v>
      </c>
      <c r="H57" s="138">
        <v>4645.3500000000004</v>
      </c>
      <c r="I57" s="138">
        <v>4784.7105000000001</v>
      </c>
      <c r="J57" s="111" t="s">
        <v>88</v>
      </c>
      <c r="K57" s="141"/>
      <c r="L57" s="141"/>
      <c r="M57" s="141"/>
      <c r="N57" s="141"/>
      <c r="O57" s="141">
        <v>0.4091251663138864</v>
      </c>
      <c r="P57" s="141">
        <v>6.7074781095947822</v>
      </c>
      <c r="Q57" s="141">
        <v>6.8372233227447747</v>
      </c>
      <c r="R57" s="141">
        <v>6.0962589915985888</v>
      </c>
    </row>
    <row r="58" spans="1:18">
      <c r="A58" s="68" t="s">
        <v>38</v>
      </c>
      <c r="B58" s="138">
        <v>1823.4832603298671</v>
      </c>
      <c r="C58" s="138">
        <v>1990.450073870963</v>
      </c>
      <c r="D58" s="138">
        <v>2276.709126187669</v>
      </c>
      <c r="E58" s="138">
        <v>2478.422063526963</v>
      </c>
      <c r="F58" s="138">
        <v>2941.4726095071396</v>
      </c>
      <c r="G58" s="138">
        <v>3842.4603771622237</v>
      </c>
      <c r="H58" s="138">
        <v>4680.1167393835885</v>
      </c>
      <c r="I58" s="138">
        <v>4929.4242180321826</v>
      </c>
      <c r="J58" s="111" t="s">
        <v>38</v>
      </c>
      <c r="K58" s="141">
        <v>10.238694417683288</v>
      </c>
      <c r="L58" s="141">
        <v>9.1494455914924426</v>
      </c>
      <c r="M58" s="141">
        <v>7.9427190134644494</v>
      </c>
      <c r="N58" s="141">
        <v>6.9497481017455547</v>
      </c>
      <c r="O58" s="141">
        <v>6.7795080309410727</v>
      </c>
      <c r="P58" s="141">
        <v>6.8797381025828299</v>
      </c>
      <c r="Q58" s="141">
        <v>6.8883944855999442</v>
      </c>
      <c r="R58" s="141">
        <v>6.2806405345908676</v>
      </c>
    </row>
    <row r="59" spans="1:18">
      <c r="A59" s="68" t="s">
        <v>39</v>
      </c>
      <c r="B59" s="138">
        <v>142.71911509884251</v>
      </c>
      <c r="C59" s="138">
        <v>129.96883236546432</v>
      </c>
      <c r="D59" s="138">
        <v>155.21331974316601</v>
      </c>
      <c r="E59" s="138">
        <v>166.86113232478905</v>
      </c>
      <c r="F59" s="138">
        <v>265.99253951600002</v>
      </c>
      <c r="G59" s="138">
        <v>279.69647515186438</v>
      </c>
      <c r="H59" s="138">
        <v>329.32805527461238</v>
      </c>
      <c r="I59" s="138">
        <v>541.58996201813454</v>
      </c>
      <c r="J59" s="111" t="s">
        <v>39</v>
      </c>
      <c r="K59" s="141">
        <v>0.8013549884712825</v>
      </c>
      <c r="L59" s="141">
        <v>0.59742405796946785</v>
      </c>
      <c r="M59" s="141">
        <v>0.54149024646434385</v>
      </c>
      <c r="N59" s="141">
        <v>0.46789562387088579</v>
      </c>
      <c r="O59" s="141">
        <v>0.61305978236570613</v>
      </c>
      <c r="P59" s="141">
        <v>0.50078291208860892</v>
      </c>
      <c r="Q59" s="141">
        <v>0.48471901156161751</v>
      </c>
      <c r="R59" s="141">
        <v>0.690046487809992</v>
      </c>
    </row>
    <row r="60" spans="1:18">
      <c r="A60" s="68" t="s">
        <v>40</v>
      </c>
      <c r="B60" s="138">
        <v>224.3613600308218</v>
      </c>
      <c r="C60" s="138">
        <v>226.96636816948859</v>
      </c>
      <c r="D60" s="138">
        <v>228.88780012856219</v>
      </c>
      <c r="E60" s="138">
        <v>246.39794840645183</v>
      </c>
      <c r="F60" s="138">
        <v>368.30223197999999</v>
      </c>
      <c r="G60" s="138">
        <v>467.42226993585837</v>
      </c>
      <c r="H60" s="138">
        <v>505.32741149403694</v>
      </c>
      <c r="I60" s="138">
        <v>569.09491818257015</v>
      </c>
      <c r="J60" s="111" t="s">
        <v>40</v>
      </c>
      <c r="K60" s="141">
        <v>1.2597688470558537</v>
      </c>
      <c r="L60" s="141">
        <v>1.0432898890183371</v>
      </c>
      <c r="M60" s="141">
        <v>0.79851723749857928</v>
      </c>
      <c r="N60" s="141">
        <v>0.69092496367421419</v>
      </c>
      <c r="O60" s="141">
        <v>0.84886322974814399</v>
      </c>
      <c r="P60" s="141">
        <v>0.8368968017435765</v>
      </c>
      <c r="Q60" s="141">
        <v>0.74376233512852097</v>
      </c>
      <c r="R60" s="141">
        <v>0.72509089359608203</v>
      </c>
    </row>
    <row r="61" spans="1:18">
      <c r="A61" s="68" t="s">
        <v>41</v>
      </c>
      <c r="B61" s="138">
        <v>1016.3055468225463</v>
      </c>
      <c r="C61" s="138">
        <v>1564.4523878065152</v>
      </c>
      <c r="D61" s="138">
        <v>2500.4801018531884</v>
      </c>
      <c r="E61" s="138">
        <v>3144.0003042889139</v>
      </c>
      <c r="F61" s="138">
        <v>3705.9903586805563</v>
      </c>
      <c r="G61" s="138">
        <v>4994.9338054296531</v>
      </c>
      <c r="H61" s="138">
        <v>7109.5889812963524</v>
      </c>
      <c r="I61" s="138">
        <v>9855.809478998648</v>
      </c>
      <c r="J61" s="111" t="s">
        <v>41</v>
      </c>
      <c r="K61" s="141">
        <v>5.7064641915222136</v>
      </c>
      <c r="L61" s="141">
        <v>7.1912740694264139</v>
      </c>
      <c r="M61" s="141">
        <v>8.7233852666261651</v>
      </c>
      <c r="N61" s="141">
        <v>8.8160973339324133</v>
      </c>
      <c r="O61" s="141">
        <v>8.5415690488019944</v>
      </c>
      <c r="P61" s="141">
        <v>8.9431856279731363</v>
      </c>
      <c r="Q61" s="141">
        <v>10.464194861108137</v>
      </c>
      <c r="R61" s="141">
        <v>12.557409096292893</v>
      </c>
    </row>
    <row r="62" spans="1:18">
      <c r="B62" s="138"/>
      <c r="C62" s="138"/>
      <c r="D62" s="138"/>
      <c r="E62" s="138"/>
      <c r="F62" s="138"/>
      <c r="G62" s="138"/>
      <c r="H62" s="138"/>
      <c r="K62" s="141"/>
      <c r="L62" s="141"/>
      <c r="M62" s="141"/>
      <c r="N62" s="141"/>
      <c r="O62" s="141"/>
      <c r="P62" s="141"/>
      <c r="Q62" s="141"/>
    </row>
    <row r="63" spans="1:18">
      <c r="A63" s="64" t="s">
        <v>42</v>
      </c>
      <c r="B63" s="77">
        <v>8690.3761134358065</v>
      </c>
      <c r="C63" s="77">
        <v>10921.617495107923</v>
      </c>
      <c r="D63" s="77">
        <v>13934.634709386777</v>
      </c>
      <c r="E63" s="77">
        <v>17543.4974828183</v>
      </c>
      <c r="F63" s="77">
        <v>22183.618293588377</v>
      </c>
      <c r="G63" s="77">
        <v>27422.719671614293</v>
      </c>
      <c r="H63" s="77">
        <v>33962.506246273093</v>
      </c>
      <c r="I63" s="77">
        <v>39714.277372450262</v>
      </c>
      <c r="J63" s="66" t="s">
        <v>42</v>
      </c>
      <c r="K63" s="78">
        <v>48.795679859494456</v>
      </c>
      <c r="L63" s="78">
        <v>50.203090423789234</v>
      </c>
      <c r="M63" s="78">
        <v>48.613539067794278</v>
      </c>
      <c r="N63" s="78">
        <v>49.193755221695312</v>
      </c>
      <c r="O63" s="78">
        <v>51.128818228877904</v>
      </c>
      <c r="P63" s="78">
        <v>49.099043550992889</v>
      </c>
      <c r="Q63" s="78">
        <v>49.987458384380822</v>
      </c>
      <c r="R63" s="78">
        <v>50.600453366330164</v>
      </c>
    </row>
    <row r="64" spans="1:18">
      <c r="B64" s="138"/>
      <c r="C64" s="138"/>
      <c r="D64" s="138"/>
      <c r="E64" s="138"/>
      <c r="F64" s="138"/>
      <c r="G64" s="138"/>
      <c r="H64" s="138"/>
      <c r="K64" s="141"/>
      <c r="L64" s="141"/>
      <c r="M64" s="141"/>
      <c r="N64" s="141"/>
      <c r="O64" s="141"/>
      <c r="P64" s="141"/>
      <c r="Q64" s="141"/>
    </row>
    <row r="65" spans="1:18">
      <c r="A65" s="68" t="s">
        <v>43</v>
      </c>
      <c r="B65" s="138">
        <v>1140.6992353102196</v>
      </c>
      <c r="C65" s="138">
        <v>1334.9100563948696</v>
      </c>
      <c r="D65" s="138">
        <v>1710.2913756892185</v>
      </c>
      <c r="E65" s="138">
        <v>2108.9320216243109</v>
      </c>
      <c r="F65" s="138">
        <v>2701.0210230492626</v>
      </c>
      <c r="G65" s="138">
        <v>3282.32411646739</v>
      </c>
      <c r="H65" s="138">
        <v>3784.1327202735697</v>
      </c>
      <c r="I65" s="138">
        <v>4263.393129296217</v>
      </c>
      <c r="J65" s="111" t="s">
        <v>43</v>
      </c>
      <c r="K65" s="141">
        <v>6.4049235586147182</v>
      </c>
      <c r="L65" s="141">
        <v>6.1361433229863351</v>
      </c>
      <c r="M65" s="141">
        <v>5.9666663922931313</v>
      </c>
      <c r="N65" s="141">
        <v>5.9136603606315186</v>
      </c>
      <c r="O65" s="141">
        <v>6.2253150542072735</v>
      </c>
      <c r="P65" s="141">
        <v>5.8768414173640453</v>
      </c>
      <c r="Q65" s="141">
        <v>5.5696471722079233</v>
      </c>
      <c r="R65" s="141">
        <v>5.4320420638180114</v>
      </c>
    </row>
    <row r="66" spans="1:18">
      <c r="A66" s="68" t="s">
        <v>44</v>
      </c>
      <c r="B66" s="138">
        <v>894.08203413493095</v>
      </c>
      <c r="C66" s="138">
        <v>1209.9018783635354</v>
      </c>
      <c r="D66" s="138">
        <v>1715.6192627299465</v>
      </c>
      <c r="E66" s="138">
        <v>2195.5552793974812</v>
      </c>
      <c r="F66" s="138">
        <v>2592.7517740984867</v>
      </c>
      <c r="G66" s="138">
        <v>3007.434258090304</v>
      </c>
      <c r="H66" s="138">
        <v>3611.2211954289514</v>
      </c>
      <c r="I66" s="138">
        <v>4158.9072697413449</v>
      </c>
      <c r="J66" s="111" t="s">
        <v>44</v>
      </c>
      <c r="K66" s="141">
        <v>5.0201901662602824</v>
      </c>
      <c r="L66" s="141">
        <v>5.561521764574195</v>
      </c>
      <c r="M66" s="141">
        <v>5.9852537072967138</v>
      </c>
      <c r="N66" s="141">
        <v>6.156560805287584</v>
      </c>
      <c r="O66" s="141">
        <v>5.9757760170619534</v>
      </c>
      <c r="P66" s="141">
        <v>5.3846645184347386</v>
      </c>
      <c r="Q66" s="141">
        <v>5.3151486499353311</v>
      </c>
      <c r="R66" s="141">
        <v>5.2989153342475817</v>
      </c>
    </row>
    <row r="67" spans="1:18">
      <c r="A67" s="68" t="s">
        <v>45</v>
      </c>
      <c r="B67" s="138">
        <v>2357.2216847258742</v>
      </c>
      <c r="C67" s="138">
        <v>2848.7579081732324</v>
      </c>
      <c r="D67" s="138">
        <v>3262.4582229018879</v>
      </c>
      <c r="E67" s="138">
        <v>3757.7169599604058</v>
      </c>
      <c r="F67" s="138">
        <v>4578.4487588046486</v>
      </c>
      <c r="G67" s="138">
        <v>5996.8521842823284</v>
      </c>
      <c r="H67" s="138">
        <v>7703.9161270601371</v>
      </c>
      <c r="I67" s="138">
        <v>9557.7479842952525</v>
      </c>
      <c r="J67" s="111" t="s">
        <v>45</v>
      </c>
      <c r="K67" s="141">
        <v>13.235587641357792</v>
      </c>
      <c r="L67" s="141">
        <v>13.094804952065594</v>
      </c>
      <c r="M67" s="141">
        <v>11.381686250393795</v>
      </c>
      <c r="N67" s="141">
        <v>10.537021395063851</v>
      </c>
      <c r="O67" s="141">
        <v>10.552411750918587</v>
      </c>
      <c r="P67" s="141">
        <v>10.737071672352187</v>
      </c>
      <c r="Q67" s="141">
        <v>11.338950783128325</v>
      </c>
      <c r="R67" s="141">
        <v>12.177645249110311</v>
      </c>
    </row>
    <row r="68" spans="1:18">
      <c r="A68" s="68" t="s">
        <v>46</v>
      </c>
      <c r="B68" s="138">
        <v>483.03722895626902</v>
      </c>
      <c r="C68" s="138">
        <v>511.39006518431506</v>
      </c>
      <c r="D68" s="138">
        <v>621.5000170694758</v>
      </c>
      <c r="E68" s="138">
        <v>656.54133384602164</v>
      </c>
      <c r="F68" s="138">
        <v>831.09811169498391</v>
      </c>
      <c r="G68" s="138">
        <v>988.91533212474417</v>
      </c>
      <c r="H68" s="138">
        <v>1232.5247350403536</v>
      </c>
      <c r="I68" s="138">
        <v>1691.7840344794643</v>
      </c>
      <c r="J68" s="111" t="s">
        <v>46</v>
      </c>
      <c r="K68" s="141">
        <v>2.7122105737088518</v>
      </c>
      <c r="L68" s="141">
        <v>2.3506922574220721</v>
      </c>
      <c r="M68" s="141">
        <v>2.1682172507966215</v>
      </c>
      <c r="N68" s="141">
        <v>1.841008824026007</v>
      </c>
      <c r="O68" s="141">
        <v>1.9155154817777433</v>
      </c>
      <c r="P68" s="141">
        <v>1.7706047227145478</v>
      </c>
      <c r="Q68" s="141">
        <v>1.8140822250805062</v>
      </c>
      <c r="R68" s="141">
        <v>2.1555230210978014</v>
      </c>
    </row>
    <row r="69" spans="1:18">
      <c r="A69" s="68" t="s">
        <v>51</v>
      </c>
      <c r="B69" s="138">
        <v>472.85610000000003</v>
      </c>
      <c r="C69" s="138">
        <v>738.89503776796414</v>
      </c>
      <c r="D69" s="138">
        <v>1088.6849002244226</v>
      </c>
      <c r="E69" s="138">
        <v>1547.2447221114082</v>
      </c>
      <c r="F69" s="138">
        <v>2239.9398246633409</v>
      </c>
      <c r="G69" s="138">
        <v>2465.9497529718724</v>
      </c>
      <c r="H69" s="138">
        <v>3384.9599069094302</v>
      </c>
      <c r="I69" s="138">
        <v>4061.8075200436701</v>
      </c>
      <c r="J69" s="111" t="s">
        <v>51</v>
      </c>
      <c r="K69" s="141">
        <v>2.6550444507846369</v>
      </c>
      <c r="L69" s="141">
        <v>3.3964579341265155</v>
      </c>
      <c r="M69" s="141">
        <v>3.7980777417814888</v>
      </c>
      <c r="N69" s="141">
        <v>4.3386319177321209</v>
      </c>
      <c r="O69" s="141">
        <v>5.1626148008477655</v>
      </c>
      <c r="P69" s="141">
        <v>4.4151628928714031</v>
      </c>
      <c r="Q69" s="141">
        <v>4.982127680815684</v>
      </c>
      <c r="R69" s="141">
        <v>5.1751993388542505</v>
      </c>
    </row>
    <row r="70" spans="1:18">
      <c r="A70" s="68" t="s">
        <v>117</v>
      </c>
      <c r="B70" s="138">
        <v>913.92707483695062</v>
      </c>
      <c r="C70" s="138">
        <v>1017.643996087937</v>
      </c>
      <c r="D70" s="138">
        <v>1185.1479306478539</v>
      </c>
      <c r="E70" s="138">
        <v>1462.167013819289</v>
      </c>
      <c r="F70" s="138">
        <v>1944.8306617025805</v>
      </c>
      <c r="G70" s="138">
        <v>2590.6174374947914</v>
      </c>
      <c r="H70" s="138">
        <v>3279.1233255765064</v>
      </c>
      <c r="I70" s="138">
        <v>3712.988387649264</v>
      </c>
      <c r="J70" s="111" t="s">
        <v>117</v>
      </c>
      <c r="K70" s="141">
        <v>5.1316182840142721</v>
      </c>
      <c r="L70" s="141">
        <v>4.677775391576656</v>
      </c>
      <c r="M70" s="141">
        <v>4.1346067858423554</v>
      </c>
      <c r="N70" s="141">
        <v>4.1000653513650498</v>
      </c>
      <c r="O70" s="141">
        <v>4.4824470053597762</v>
      </c>
      <c r="P70" s="141">
        <v>4.6383743082631543</v>
      </c>
      <c r="Q70" s="141">
        <v>4.8263529077008398</v>
      </c>
      <c r="R70" s="141">
        <v>4.7307645559554699</v>
      </c>
    </row>
    <row r="71" spans="1:18">
      <c r="A71" s="68" t="s">
        <v>52</v>
      </c>
      <c r="B71" s="138">
        <v>862.13806675830995</v>
      </c>
      <c r="C71" s="138">
        <v>1289.4461006720501</v>
      </c>
      <c r="D71" s="138">
        <v>1799.0260278000001</v>
      </c>
      <c r="E71" s="138">
        <v>2478.6946579999999</v>
      </c>
      <c r="F71" s="138">
        <v>3023.5869011432442</v>
      </c>
      <c r="G71" s="138">
        <v>3896.7987981934129</v>
      </c>
      <c r="H71" s="138">
        <v>4870.6867538379111</v>
      </c>
      <c r="I71" s="138">
        <v>5198.0315173995123</v>
      </c>
      <c r="J71" s="111" t="s">
        <v>52</v>
      </c>
      <c r="K71" s="141">
        <v>4.8408276639697476</v>
      </c>
      <c r="L71" s="141">
        <v>5.9271604428224567</v>
      </c>
      <c r="M71" s="141">
        <v>6.2762335655286643</v>
      </c>
      <c r="N71" s="141">
        <v>6.9505124844346104</v>
      </c>
      <c r="O71" s="141">
        <v>6.9687651050347483</v>
      </c>
      <c r="P71" s="141">
        <v>6.9770283980987848</v>
      </c>
      <c r="Q71" s="141">
        <v>7.1688835224740011</v>
      </c>
      <c r="R71" s="141">
        <v>6.6228764261828665</v>
      </c>
    </row>
    <row r="72" spans="1:18">
      <c r="A72" s="68" t="s">
        <v>53</v>
      </c>
      <c r="B72" s="138">
        <v>654.95995300000004</v>
      </c>
      <c r="C72" s="138">
        <v>855.90166658040016</v>
      </c>
      <c r="D72" s="138">
        <v>1131.8424571574933</v>
      </c>
      <c r="E72" s="138">
        <v>1505.6462935113166</v>
      </c>
      <c r="F72" s="138">
        <v>1876.8533126956215</v>
      </c>
      <c r="G72" s="138">
        <v>2306.6377064764174</v>
      </c>
      <c r="H72" s="138">
        <v>2731.9125004194743</v>
      </c>
      <c r="I72" s="138">
        <v>3248.5653725142179</v>
      </c>
      <c r="J72" s="111" t="s">
        <v>53</v>
      </c>
      <c r="K72" s="141">
        <v>3.6775411984720439</v>
      </c>
      <c r="L72" s="141">
        <v>3.9342989974199911</v>
      </c>
      <c r="M72" s="141">
        <v>3.9486408260525887</v>
      </c>
      <c r="N72" s="141">
        <v>4.2219856836408711</v>
      </c>
      <c r="O72" s="141">
        <v>4.3257727660603047</v>
      </c>
      <c r="P72" s="141">
        <v>4.1299224352236195</v>
      </c>
      <c r="Q72" s="141">
        <v>4.0209447864135157</v>
      </c>
      <c r="R72" s="141">
        <v>4.1390374322512553</v>
      </c>
    </row>
    <row r="73" spans="1:18">
      <c r="A73" s="68" t="s">
        <v>54</v>
      </c>
      <c r="B73" s="138">
        <v>249.83920972583735</v>
      </c>
      <c r="C73" s="138">
        <v>308.01599573628386</v>
      </c>
      <c r="D73" s="138">
        <v>380.8803199999669</v>
      </c>
      <c r="E73" s="138">
        <v>513.15336004387154</v>
      </c>
      <c r="F73" s="138">
        <v>673.58471741620883</v>
      </c>
      <c r="G73" s="138">
        <v>728.48187188562986</v>
      </c>
      <c r="H73" s="138">
        <v>872.4954531387001</v>
      </c>
      <c r="I73" s="138">
        <v>1064.7333942261016</v>
      </c>
      <c r="J73" s="111" t="s">
        <v>54</v>
      </c>
      <c r="K73" s="141">
        <v>1.4028246804281546</v>
      </c>
      <c r="L73" s="141">
        <v>1.4158484210647897</v>
      </c>
      <c r="M73" s="141">
        <v>1.3287711305413337</v>
      </c>
      <c r="N73" s="141">
        <v>1.4389343293668801</v>
      </c>
      <c r="O73" s="141">
        <v>1.5524785056582648</v>
      </c>
      <c r="P73" s="141">
        <v>1.3043113003428743</v>
      </c>
      <c r="Q73" s="141">
        <v>1.2841758449177545</v>
      </c>
      <c r="R73" s="141">
        <v>1.3565900232012276</v>
      </c>
    </row>
    <row r="74" spans="1:18">
      <c r="A74" s="68" t="s">
        <v>119</v>
      </c>
      <c r="B74" s="138">
        <v>661.61552598741434</v>
      </c>
      <c r="C74" s="138">
        <v>806.75479014733469</v>
      </c>
      <c r="D74" s="138">
        <v>1039.1841951665117</v>
      </c>
      <c r="E74" s="138">
        <v>1317.8458405041961</v>
      </c>
      <c r="F74" s="138">
        <v>1721.5032083199999</v>
      </c>
      <c r="G74" s="138">
        <v>2158.7082136274053</v>
      </c>
      <c r="H74" s="138">
        <v>2491.5335285880515</v>
      </c>
      <c r="I74" s="138">
        <v>2756.3187628052183</v>
      </c>
      <c r="J74" s="111" t="s">
        <v>119</v>
      </c>
      <c r="K74" s="141">
        <v>3.7149116418839534</v>
      </c>
      <c r="L74" s="141">
        <v>3.7083869397306275</v>
      </c>
      <c r="M74" s="141">
        <v>3.6253854172675863</v>
      </c>
      <c r="N74" s="141">
        <v>3.6953740701468196</v>
      </c>
      <c r="O74" s="141">
        <v>3.9677217419514896</v>
      </c>
      <c r="P74" s="141">
        <v>3.8650618853275351</v>
      </c>
      <c r="Q74" s="141">
        <v>3.667144811706935</v>
      </c>
      <c r="R74" s="141">
        <v>3.5118599216113933</v>
      </c>
    </row>
    <row r="75" spans="1:18">
      <c r="B75" s="138"/>
      <c r="C75" s="138"/>
      <c r="D75" s="138"/>
      <c r="E75" s="138"/>
      <c r="F75" s="138"/>
      <c r="G75" s="138"/>
      <c r="K75" s="141"/>
      <c r="L75" s="141"/>
      <c r="M75" s="141"/>
      <c r="N75" s="141"/>
      <c r="O75" s="141"/>
      <c r="P75" s="141"/>
      <c r="Q75" s="141"/>
    </row>
    <row r="76" spans="1:18">
      <c r="A76" s="64" t="s">
        <v>47</v>
      </c>
      <c r="B76" s="77">
        <v>17809.724423267504</v>
      </c>
      <c r="C76" s="77">
        <v>21754.870871321113</v>
      </c>
      <c r="D76" s="77">
        <v>28664.102586635701</v>
      </c>
      <c r="E76" s="77">
        <v>35662.041663128228</v>
      </c>
      <c r="F76" s="77">
        <v>43387.700052607353</v>
      </c>
      <c r="G76" s="77">
        <v>55851.840867600258</v>
      </c>
      <c r="H76" s="77">
        <v>67942.054555198352</v>
      </c>
      <c r="I76" s="77">
        <v>78486.010955143676</v>
      </c>
      <c r="J76" s="66" t="s">
        <v>47</v>
      </c>
      <c r="K76" s="78">
        <v>100</v>
      </c>
      <c r="L76" s="78">
        <v>100</v>
      </c>
      <c r="M76" s="78">
        <v>100</v>
      </c>
      <c r="N76" s="78">
        <v>100</v>
      </c>
      <c r="O76" s="78">
        <v>100</v>
      </c>
      <c r="P76" s="78">
        <v>100</v>
      </c>
      <c r="Q76" s="78">
        <v>100</v>
      </c>
      <c r="R76" s="78">
        <v>100</v>
      </c>
    </row>
    <row r="77" spans="1:18">
      <c r="B77" s="138"/>
      <c r="C77" s="138"/>
      <c r="D77" s="138"/>
      <c r="E77" s="138"/>
      <c r="F77" s="138"/>
      <c r="G77" s="138"/>
      <c r="H77" s="138"/>
    </row>
    <row r="78" spans="1:18">
      <c r="A78" s="68" t="s">
        <v>120</v>
      </c>
      <c r="B78" s="138">
        <v>895.36021238331523</v>
      </c>
      <c r="C78" s="138">
        <v>1399.5772845737665</v>
      </c>
      <c r="D78" s="138">
        <v>1514.4953769999993</v>
      </c>
      <c r="E78" s="138">
        <v>935.55028999999922</v>
      </c>
      <c r="F78" s="138">
        <v>2654.4</v>
      </c>
      <c r="G78" s="138">
        <v>3964.48</v>
      </c>
      <c r="H78" s="138">
        <v>5167</v>
      </c>
      <c r="I78" s="138">
        <v>6290.1102447735939</v>
      </c>
      <c r="J78" s="111" t="s">
        <v>121</v>
      </c>
    </row>
    <row r="79" spans="1:18">
      <c r="B79" s="138"/>
      <c r="C79" s="138"/>
      <c r="D79" s="138"/>
      <c r="E79" s="138"/>
      <c r="F79" s="138"/>
      <c r="G79" s="138"/>
      <c r="J79" s="122" t="s">
        <v>123</v>
      </c>
    </row>
    <row r="80" spans="1:18" ht="25.5">
      <c r="A80" s="124" t="s">
        <v>49</v>
      </c>
      <c r="B80" s="77">
        <v>18705.084635650819</v>
      </c>
      <c r="C80" s="77">
        <v>23169.488125808715</v>
      </c>
      <c r="D80" s="77">
        <v>30265.88963460131</v>
      </c>
      <c r="E80" s="77">
        <v>36698.08218212823</v>
      </c>
      <c r="F80" s="77">
        <v>44530.455139587357</v>
      </c>
      <c r="G80" s="77">
        <v>59816.320867600261</v>
      </c>
      <c r="H80" s="77">
        <v>73109.054555198352</v>
      </c>
      <c r="I80" s="77">
        <v>84776.121199917266</v>
      </c>
      <c r="J80" s="122" t="s">
        <v>124</v>
      </c>
    </row>
    <row r="81" spans="1:10">
      <c r="B81" s="125" t="s">
        <v>114</v>
      </c>
      <c r="C81" s="125"/>
      <c r="D81" s="125"/>
      <c r="E81" s="125"/>
      <c r="F81" s="125"/>
      <c r="G81" s="125"/>
      <c r="H81" s="125"/>
    </row>
    <row r="82" spans="1:10">
      <c r="A82" s="68" t="s">
        <v>121</v>
      </c>
      <c r="C82" s="125"/>
      <c r="D82" s="125"/>
      <c r="E82" s="125"/>
      <c r="G82" s="125"/>
    </row>
    <row r="83" spans="1:10">
      <c r="A83" s="120" t="s">
        <v>123</v>
      </c>
    </row>
    <row r="84" spans="1:10">
      <c r="A84" s="120" t="s">
        <v>91</v>
      </c>
    </row>
    <row r="86" spans="1:10">
      <c r="A86" s="64" t="s">
        <v>127</v>
      </c>
    </row>
    <row r="87" spans="1:10">
      <c r="A87" s="137"/>
      <c r="B87" s="137">
        <v>2006</v>
      </c>
      <c r="C87" s="137">
        <v>2007</v>
      </c>
      <c r="D87" s="137">
        <v>2008</v>
      </c>
      <c r="E87" s="137">
        <v>2009</v>
      </c>
      <c r="F87" s="137">
        <v>2010</v>
      </c>
      <c r="G87" s="127" t="s">
        <v>71</v>
      </c>
      <c r="H87" s="127" t="s">
        <v>81</v>
      </c>
      <c r="I87" s="127" t="s">
        <v>104</v>
      </c>
    </row>
    <row r="88" spans="1:10">
      <c r="A88" s="68" t="s">
        <v>128</v>
      </c>
      <c r="B88" s="172">
        <v>21.880007954239726</v>
      </c>
      <c r="C88" s="172">
        <v>22.389618426905447</v>
      </c>
      <c r="D88" s="172">
        <v>22.900352091300917</v>
      </c>
      <c r="E88" s="172">
        <v>23.419663445962684</v>
      </c>
      <c r="F88" s="172">
        <v>24.23</v>
      </c>
      <c r="G88" s="68">
        <v>24.61</v>
      </c>
      <c r="H88" s="172">
        <v>25.867273999999998</v>
      </c>
      <c r="I88" s="172">
        <v>26.479011</v>
      </c>
    </row>
    <row r="89" spans="1:10">
      <c r="A89" s="68" t="s">
        <v>129</v>
      </c>
      <c r="B89" s="172">
        <v>0.91999600621888766</v>
      </c>
      <c r="C89" s="172">
        <v>0.9399818694004114</v>
      </c>
      <c r="D89" s="172">
        <v>1.0700141467790372</v>
      </c>
      <c r="E89" s="172">
        <v>1.4199833763304521</v>
      </c>
      <c r="F89" s="172">
        <v>1.4305000000000001</v>
      </c>
      <c r="G89" s="172">
        <v>1.5137</v>
      </c>
      <c r="H89" s="172">
        <v>1.8080333333333334</v>
      </c>
      <c r="I89" s="172">
        <v>1.9200125000000001</v>
      </c>
    </row>
    <row r="90" spans="1:10">
      <c r="A90" s="164" t="s">
        <v>130</v>
      </c>
      <c r="B90" s="164">
        <v>18705.084635650819</v>
      </c>
      <c r="C90" s="164">
        <v>23169.488125808715</v>
      </c>
      <c r="D90" s="164">
        <v>30265.88963460131</v>
      </c>
      <c r="E90" s="164">
        <v>36698.08218212823</v>
      </c>
      <c r="F90" s="164">
        <v>44530.455139587357</v>
      </c>
      <c r="G90" s="164">
        <v>59816.320867600261</v>
      </c>
      <c r="H90" s="164">
        <v>73109.054555198352</v>
      </c>
      <c r="I90" s="164">
        <v>84776.121199917266</v>
      </c>
    </row>
    <row r="91" spans="1:10">
      <c r="A91" s="167" t="s">
        <v>131</v>
      </c>
      <c r="B91" s="167">
        <v>20331.701995671989</v>
      </c>
      <c r="C91" s="167">
        <v>24648.867047390919</v>
      </c>
      <c r="D91" s="167">
        <v>28285.504192358454</v>
      </c>
      <c r="E91" s="167">
        <v>25844.022397617151</v>
      </c>
      <c r="F91" s="167">
        <v>31129.294050742647</v>
      </c>
      <c r="G91" s="167">
        <v>39516.628702913564</v>
      </c>
      <c r="H91" s="167">
        <v>40435.678484097829</v>
      </c>
      <c r="I91" s="167">
        <v>44153.942331061524</v>
      </c>
    </row>
    <row r="92" spans="1:10">
      <c r="A92" s="167" t="s">
        <v>132</v>
      </c>
      <c r="B92" s="167">
        <v>854.89386817276284</v>
      </c>
      <c r="C92" s="167">
        <v>1034.8317547906981</v>
      </c>
      <c r="D92" s="167">
        <v>1321.6342488506243</v>
      </c>
      <c r="E92" s="167">
        <v>1566.9773507549962</v>
      </c>
      <c r="F92" s="167">
        <v>1837.8231588769029</v>
      </c>
      <c r="G92" s="167">
        <v>2430.5697223730299</v>
      </c>
      <c r="H92" s="167">
        <v>2826.3146149531781</v>
      </c>
      <c r="I92" s="167">
        <v>3201.6347287259809</v>
      </c>
    </row>
    <row r="93" spans="1:10">
      <c r="A93" s="167" t="s">
        <v>133</v>
      </c>
      <c r="B93" s="167">
        <v>929.23649928254622</v>
      </c>
      <c r="C93" s="167">
        <v>1100.9060796574609</v>
      </c>
      <c r="D93" s="167">
        <v>1235.1558648350729</v>
      </c>
      <c r="E93" s="167">
        <v>1103.5180952641915</v>
      </c>
      <c r="F93" s="167">
        <v>1284.7418097706416</v>
      </c>
      <c r="G93" s="167">
        <v>1605.7142910570324</v>
      </c>
      <c r="H93" s="167">
        <v>1563.1982900130038</v>
      </c>
      <c r="I93" s="167">
        <v>1667.507231711242</v>
      </c>
    </row>
    <row r="94" spans="1:10">
      <c r="A94" s="173" t="s">
        <v>134</v>
      </c>
      <c r="B94" s="132"/>
      <c r="C94" s="132"/>
      <c r="D94" s="132"/>
      <c r="E94" s="132"/>
      <c r="F94" s="132"/>
      <c r="G94" s="132"/>
      <c r="H94" s="132"/>
    </row>
    <row r="95" spans="1:10">
      <c r="A95" s="132" t="s">
        <v>135</v>
      </c>
      <c r="B95" s="132"/>
      <c r="C95" s="167">
        <v>23.867325794661198</v>
      </c>
      <c r="D95" s="167">
        <v>30.628218760205783</v>
      </c>
      <c r="E95" s="167">
        <v>21.252283098836628</v>
      </c>
      <c r="F95" s="167">
        <v>21.342730986834653</v>
      </c>
      <c r="G95" s="167">
        <v>34.326767332822158</v>
      </c>
      <c r="H95" s="167">
        <v>22.22258656967675</v>
      </c>
      <c r="I95" s="167">
        <v>15.958442788929943</v>
      </c>
      <c r="J95" s="174"/>
    </row>
    <row r="96" spans="1:10">
      <c r="A96" s="132" t="s">
        <v>136</v>
      </c>
      <c r="B96" s="132"/>
      <c r="C96" s="167">
        <v>6.457020437776535</v>
      </c>
      <c r="D96" s="167">
        <v>8.4264784945137734</v>
      </c>
      <c r="E96" s="167">
        <v>3.9949002732821555</v>
      </c>
      <c r="F96" s="167">
        <v>8.00488284538676</v>
      </c>
      <c r="G96" s="167">
        <v>15.00674260040249</v>
      </c>
      <c r="H96" s="167">
        <v>7.9148802516753562</v>
      </c>
      <c r="I96" s="167">
        <v>7.3870582337317643</v>
      </c>
    </row>
    <row r="97" spans="1:9">
      <c r="A97" s="143" t="s">
        <v>55</v>
      </c>
      <c r="B97" s="143"/>
      <c r="C97" s="168">
        <v>16.354304568444022</v>
      </c>
      <c r="D97" s="168">
        <v>20.476308530868124</v>
      </c>
      <c r="E97" s="168">
        <v>16.594451055008278</v>
      </c>
      <c r="F97" s="168">
        <v>12.349301059417428</v>
      </c>
      <c r="G97" s="168">
        <v>16.799036556967977</v>
      </c>
      <c r="H97" s="168">
        <v>13.258325714334745</v>
      </c>
      <c r="I97" s="168">
        <v>7.9817667940416754</v>
      </c>
    </row>
    <row r="98" spans="1:9">
      <c r="A98" s="120" t="s">
        <v>123</v>
      </c>
    </row>
    <row r="99" spans="1:9">
      <c r="A99" s="120" t="s">
        <v>124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65" customWidth="1"/>
    <col min="2" max="2" width="11.28515625" style="65" customWidth="1"/>
    <col min="3" max="3" width="10.140625" style="65" customWidth="1"/>
    <col min="4" max="7" width="10.5703125" style="65" bestFit="1" customWidth="1"/>
    <col min="8" max="8" width="10.28515625" style="65" customWidth="1"/>
    <col min="9" max="9" width="9.42578125" style="65" bestFit="1" customWidth="1"/>
    <col min="10" max="10" width="33.5703125" style="69" customWidth="1"/>
    <col min="11" max="18" width="8.85546875" style="65"/>
    <col min="19" max="19" width="24.42578125" style="65" customWidth="1"/>
    <col min="20" max="20" width="8.42578125" style="65" customWidth="1"/>
    <col min="21" max="21" width="7.85546875" style="65" customWidth="1"/>
    <col min="22" max="22" width="7" style="65" customWidth="1"/>
    <col min="23" max="23" width="8" style="65" customWidth="1"/>
    <col min="24" max="24" width="8.7109375" style="65" customWidth="1"/>
    <col min="25" max="25" width="8.28515625" style="65" customWidth="1"/>
    <col min="26" max="30" width="8.85546875" style="65"/>
    <col min="31" max="31" width="8.85546875" style="65" customWidth="1"/>
    <col min="32" max="32" width="11.28515625" style="65" bestFit="1" customWidth="1"/>
    <col min="33" max="16384" width="8.85546875" style="65"/>
  </cols>
  <sheetData>
    <row r="1" spans="1:27" ht="15">
      <c r="A1" s="64" t="s">
        <v>137</v>
      </c>
      <c r="J1" s="66" t="s">
        <v>138</v>
      </c>
      <c r="S1" s="67" t="s">
        <v>108</v>
      </c>
      <c r="T1" s="67" t="s">
        <v>139</v>
      </c>
    </row>
    <row r="2" spans="1:27" ht="15">
      <c r="F2" s="68" t="s">
        <v>107</v>
      </c>
      <c r="G2" s="68"/>
      <c r="H2" s="68"/>
      <c r="S2" s="70" t="s">
        <v>110</v>
      </c>
      <c r="T2" s="71">
        <f>Q37</f>
        <v>5.8130125153797536</v>
      </c>
    </row>
    <row r="3" spans="1:27" ht="15">
      <c r="A3" s="72" t="s">
        <v>50</v>
      </c>
      <c r="B3" s="72">
        <v>2006</v>
      </c>
      <c r="C3" s="72">
        <v>2007</v>
      </c>
      <c r="D3" s="72">
        <v>2008</v>
      </c>
      <c r="E3" s="72">
        <v>2009</v>
      </c>
      <c r="F3" s="73">
        <v>2010</v>
      </c>
      <c r="G3" s="73" t="s">
        <v>71</v>
      </c>
      <c r="H3" s="73" t="s">
        <v>81</v>
      </c>
      <c r="I3" s="73" t="s">
        <v>104</v>
      </c>
      <c r="J3" s="74" t="s">
        <v>50</v>
      </c>
      <c r="K3" s="72">
        <v>2007</v>
      </c>
      <c r="L3" s="72">
        <v>2008</v>
      </c>
      <c r="M3" s="72">
        <v>2009</v>
      </c>
      <c r="N3" s="73">
        <v>2010</v>
      </c>
      <c r="O3" s="73" t="s">
        <v>71</v>
      </c>
      <c r="P3" s="73" t="s">
        <v>81</v>
      </c>
      <c r="Q3" s="73" t="s">
        <v>104</v>
      </c>
      <c r="S3" s="75" t="s">
        <v>111</v>
      </c>
      <c r="T3" s="76">
        <f>Q4</f>
        <v>3.4096602269856788</v>
      </c>
    </row>
    <row r="4" spans="1:27" ht="15">
      <c r="A4" s="64" t="s">
        <v>30</v>
      </c>
      <c r="B4" s="77">
        <f>[4]WorksheetNONOIL!B5</f>
        <v>5415.0338278538902</v>
      </c>
      <c r="C4" s="77">
        <f>[4]WorksheetNONOIL!C5</f>
        <v>5322.0220925546382</v>
      </c>
      <c r="D4" s="77">
        <f>[4]WorksheetNONOIL!D5</f>
        <v>5716.0773508717084</v>
      </c>
      <c r="E4" s="77">
        <f>[4]WorksheetNONOIL!E5</f>
        <v>6129.095042970388</v>
      </c>
      <c r="F4" s="77">
        <f>[4]WorksheetNONOIL!F5</f>
        <v>6452.5012299999999</v>
      </c>
      <c r="G4" s="77">
        <f>[4]WorksheetNONOIL!G5</f>
        <v>6507.0967443967984</v>
      </c>
      <c r="H4" s="77">
        <f>[4]WorksheetNONOIL!H5</f>
        <v>6594.6204116331519</v>
      </c>
      <c r="I4" s="77">
        <f>[4]WorksheetNONOIL!I5</f>
        <v>6819.4745609292868</v>
      </c>
      <c r="J4" s="66" t="s">
        <v>30</v>
      </c>
      <c r="K4" s="78">
        <f t="shared" ref="K4:Q4" si="0">C4/B4*100-100</f>
        <v>-1.7176575115896355</v>
      </c>
      <c r="L4" s="78">
        <f t="shared" si="0"/>
        <v>7.4042394312557036</v>
      </c>
      <c r="M4" s="78">
        <f t="shared" si="0"/>
        <v>7.2255441406105803</v>
      </c>
      <c r="N4" s="78">
        <f t="shared" si="0"/>
        <v>5.2765732096214464</v>
      </c>
      <c r="O4" s="78">
        <f t="shared" si="0"/>
        <v>0.84611397116771059</v>
      </c>
      <c r="P4" s="78">
        <f t="shared" si="0"/>
        <v>1.3450494233349133</v>
      </c>
      <c r="Q4" s="78">
        <f t="shared" si="0"/>
        <v>3.4096602269856788</v>
      </c>
      <c r="S4" s="75" t="s">
        <v>112</v>
      </c>
      <c r="T4" s="76">
        <f>Q12</f>
        <v>2.2068214735999021</v>
      </c>
    </row>
    <row r="5" spans="1:27" ht="15.75">
      <c r="B5" s="79"/>
      <c r="C5" s="79"/>
      <c r="D5" s="79"/>
      <c r="E5" s="79"/>
      <c r="F5" s="79"/>
      <c r="G5" s="79"/>
      <c r="H5" s="79"/>
      <c r="S5" s="80" t="s">
        <v>113</v>
      </c>
      <c r="T5" s="81">
        <f>Q20</f>
        <v>9.1938544356113425</v>
      </c>
    </row>
    <row r="6" spans="1:27" ht="15">
      <c r="A6" s="65" t="s">
        <v>31</v>
      </c>
      <c r="B6" s="79">
        <f>[4]WorksheetNONOIL!B7</f>
        <v>3793.6819574757342</v>
      </c>
      <c r="C6" s="79">
        <f>[4]WorksheetNONOIL!C7</f>
        <v>3742.5960471347789</v>
      </c>
      <c r="D6" s="79">
        <f>[4]WorksheetNONOIL!D7</f>
        <v>4064.4593071883701</v>
      </c>
      <c r="E6" s="79">
        <f>[4]WorksheetNONOIL!E7</f>
        <v>4479.4262706341497</v>
      </c>
      <c r="F6" s="79">
        <f>[4]WorksheetNONOIL!F7</f>
        <v>4703.3999989999993</v>
      </c>
      <c r="G6" s="79">
        <f>[4]WorksheetNONOIL!G7</f>
        <v>4877.6072833807993</v>
      </c>
      <c r="H6" s="79">
        <f>[4]WorksheetNONOIL!H7</f>
        <v>4926.3833562146074</v>
      </c>
      <c r="I6" s="79">
        <f>[4]WorksheetNONOIL!I7</f>
        <v>5075.9818586342799</v>
      </c>
      <c r="J6" s="69" t="s">
        <v>31</v>
      </c>
      <c r="K6" s="82">
        <f t="shared" ref="K6:Q10" si="1">C6/B6*100-100</f>
        <v>-1.3466049846452393</v>
      </c>
      <c r="L6" s="82">
        <f t="shared" si="1"/>
        <v>8.6000000000000085</v>
      </c>
      <c r="M6" s="82">
        <f t="shared" si="1"/>
        <v>10.209647386846072</v>
      </c>
      <c r="N6" s="82">
        <f t="shared" si="1"/>
        <v>5.000053909451708</v>
      </c>
      <c r="O6" s="82">
        <f t="shared" si="1"/>
        <v>3.7038585792796397</v>
      </c>
      <c r="P6" s="82">
        <f t="shared" si="1"/>
        <v>1</v>
      </c>
      <c r="Q6" s="82">
        <f t="shared" si="1"/>
        <v>3.0366800876540481</v>
      </c>
    </row>
    <row r="7" spans="1:27" ht="15.75">
      <c r="A7" s="65" t="s">
        <v>32</v>
      </c>
      <c r="B7" s="79">
        <f>[4]WorksheetNONOIL!B8</f>
        <v>537.18817130132459</v>
      </c>
      <c r="C7" s="79">
        <f>[4]WorksheetNONOIL!C8</f>
        <v>493.15620531424054</v>
      </c>
      <c r="D7" s="79">
        <f>[4]WorksheetNONOIL!D8</f>
        <v>509.06044759209732</v>
      </c>
      <c r="E7" s="79">
        <f>[4]WorksheetNONOIL!E8</f>
        <v>534.51346997170219</v>
      </c>
      <c r="F7" s="79">
        <f>[4]WorksheetNONOIL!F8</f>
        <v>676.69405298417496</v>
      </c>
      <c r="G7" s="79">
        <f>[4]WorksheetNONOIL!G8</f>
        <v>771.43122040195954</v>
      </c>
      <c r="H7" s="79">
        <f>[4]WorksheetNONOIL!H8</f>
        <v>718.20246619422437</v>
      </c>
      <c r="I7" s="79">
        <f>[4]WorksheetNONOIL!I8</f>
        <v>744.84391968182797</v>
      </c>
      <c r="J7" s="69" t="s">
        <v>32</v>
      </c>
      <c r="K7" s="83">
        <f t="shared" si="1"/>
        <v>-8.196748986564188</v>
      </c>
      <c r="L7" s="83">
        <f t="shared" si="1"/>
        <v>3.2249908054431842</v>
      </c>
      <c r="M7" s="83">
        <f t="shared" si="1"/>
        <v>5</v>
      </c>
      <c r="N7" s="83">
        <f t="shared" si="1"/>
        <v>26.599999999999994</v>
      </c>
      <c r="O7" s="83">
        <f t="shared" si="1"/>
        <v>14.000000000000014</v>
      </c>
      <c r="P7" s="83">
        <f t="shared" si="1"/>
        <v>-6.8999999999999915</v>
      </c>
      <c r="Q7" s="83">
        <f t="shared" si="1"/>
        <v>3.7094628244285275</v>
      </c>
      <c r="S7" s="84" t="s">
        <v>28</v>
      </c>
      <c r="T7" s="67">
        <v>2007</v>
      </c>
      <c r="U7" s="67">
        <v>2008</v>
      </c>
      <c r="V7" s="67">
        <v>2009</v>
      </c>
      <c r="W7" s="67">
        <v>2010</v>
      </c>
      <c r="X7" s="67">
        <v>2011</v>
      </c>
      <c r="Y7" s="85" t="s">
        <v>81</v>
      </c>
      <c r="Z7" s="86" t="s">
        <v>104</v>
      </c>
      <c r="AA7" s="75"/>
    </row>
    <row r="8" spans="1:27" ht="15.75">
      <c r="A8" s="65" t="s">
        <v>33</v>
      </c>
      <c r="B8" s="79">
        <f>[4]WorksheetNONOIL!B9</f>
        <v>437.09725333260457</v>
      </c>
      <c r="C8" s="79">
        <f>[4]WorksheetNONOIL!C9</f>
        <v>457.77915103181823</v>
      </c>
      <c r="D8" s="79">
        <f>[4]WorksheetNONOIL!D9</f>
        <v>481.14404086167349</v>
      </c>
      <c r="E8" s="79">
        <f>[4]WorksheetNONOIL!E9</f>
        <v>502.15328993482967</v>
      </c>
      <c r="F8" s="79">
        <f>[4]WorksheetNONOIL!F9</f>
        <v>525.500001</v>
      </c>
      <c r="G8" s="79">
        <f>[4]WorksheetNONOIL!G9</f>
        <v>552.30050105099997</v>
      </c>
      <c r="H8" s="79">
        <f>[4]WorksheetNONOIL!H9</f>
        <v>579.91552610354995</v>
      </c>
      <c r="I8" s="79">
        <f>[4]WorksheetNONOIL!I9</f>
        <v>610.55896602835242</v>
      </c>
      <c r="J8" s="69" t="s">
        <v>33</v>
      </c>
      <c r="K8" s="82">
        <f t="shared" si="1"/>
        <v>4.7316466853833106</v>
      </c>
      <c r="L8" s="82">
        <f t="shared" si="1"/>
        <v>5.1039654770628147</v>
      </c>
      <c r="M8" s="82">
        <f t="shared" si="1"/>
        <v>4.3665196467010219</v>
      </c>
      <c r="N8" s="82">
        <f t="shared" si="1"/>
        <v>4.6493195470650619</v>
      </c>
      <c r="O8" s="82">
        <f t="shared" si="1"/>
        <v>5.0999999999999943</v>
      </c>
      <c r="P8" s="82">
        <f t="shared" si="1"/>
        <v>5</v>
      </c>
      <c r="Q8" s="82">
        <f t="shared" si="1"/>
        <v>5.2841213151673401</v>
      </c>
      <c r="S8" s="87" t="s">
        <v>65</v>
      </c>
      <c r="T8" s="87">
        <f>K6</f>
        <v>-1.3466049846452393</v>
      </c>
      <c r="U8" s="87">
        <f t="shared" ref="U8:Z8" si="2">L6</f>
        <v>8.6000000000000085</v>
      </c>
      <c r="V8" s="87">
        <f t="shared" si="2"/>
        <v>10.209647386846072</v>
      </c>
      <c r="W8" s="87">
        <f t="shared" si="2"/>
        <v>5.000053909451708</v>
      </c>
      <c r="X8" s="87">
        <f t="shared" si="2"/>
        <v>3.7038585792796397</v>
      </c>
      <c r="Y8" s="87">
        <f t="shared" si="2"/>
        <v>1</v>
      </c>
      <c r="Z8" s="88">
        <f t="shared" si="2"/>
        <v>3.0366800876540481</v>
      </c>
    </row>
    <row r="9" spans="1:27" ht="15.75">
      <c r="A9" s="65" t="s">
        <v>34</v>
      </c>
      <c r="B9" s="79">
        <f>[4]WorksheetNONOIL!B10</f>
        <v>736.00308898936498</v>
      </c>
      <c r="C9" s="79">
        <f>[4]WorksheetNONOIL!C10</f>
        <v>705.88126916661315</v>
      </c>
      <c r="D9" s="79">
        <f>[4]WorksheetNONOIL!D10</f>
        <v>682.44508318328474</v>
      </c>
      <c r="E9" s="79">
        <f>[4]WorksheetNONOIL!E10</f>
        <v>687.36015399999997</v>
      </c>
      <c r="F9" s="79">
        <f>[4]WorksheetNONOIL!F10</f>
        <v>756.58618000000013</v>
      </c>
      <c r="G9" s="79">
        <f>[4]WorksheetNONOIL!G10</f>
        <v>650.66411480000011</v>
      </c>
      <c r="H9" s="79">
        <f>[4]WorksheetNONOIL!H10</f>
        <v>641.7500164272401</v>
      </c>
      <c r="I9" s="79">
        <f>[4]WorksheetNONOIL!I10</f>
        <v>646.65180648215221</v>
      </c>
      <c r="J9" s="69" t="s">
        <v>34</v>
      </c>
      <c r="K9" s="82">
        <f t="shared" si="1"/>
        <v>-4.0926213861565799</v>
      </c>
      <c r="L9" s="82">
        <f t="shared" si="1"/>
        <v>-3.3201314451930273</v>
      </c>
      <c r="M9" s="82">
        <f t="shared" si="1"/>
        <v>0.72021484773378575</v>
      </c>
      <c r="N9" s="82">
        <f t="shared" si="1"/>
        <v>10.071288770108168</v>
      </c>
      <c r="O9" s="82">
        <f t="shared" si="1"/>
        <v>-14</v>
      </c>
      <c r="P9" s="82">
        <f t="shared" si="1"/>
        <v>-1.3700000000000045</v>
      </c>
      <c r="Q9" s="82">
        <f t="shared" si="1"/>
        <v>0.76381611678040429</v>
      </c>
      <c r="S9" s="89" t="s">
        <v>66</v>
      </c>
      <c r="T9" s="89">
        <f>K8</f>
        <v>4.7316466853833106</v>
      </c>
      <c r="U9" s="89">
        <f t="shared" ref="U9:Z11" si="3">L8</f>
        <v>5.1039654770628147</v>
      </c>
      <c r="V9" s="89">
        <f t="shared" si="3"/>
        <v>4.3665196467010219</v>
      </c>
      <c r="W9" s="89">
        <f t="shared" si="3"/>
        <v>4.6493195470650619</v>
      </c>
      <c r="X9" s="89">
        <f t="shared" si="3"/>
        <v>5.0999999999999943</v>
      </c>
      <c r="Y9" s="89">
        <f t="shared" si="3"/>
        <v>5</v>
      </c>
      <c r="Z9" s="90">
        <f t="shared" si="3"/>
        <v>5.2841213151673401</v>
      </c>
    </row>
    <row r="10" spans="1:27" ht="15.75">
      <c r="A10" s="65" t="s">
        <v>35</v>
      </c>
      <c r="B10" s="79">
        <f>[4]WorksheetNONOIL!B11</f>
        <v>448.25152805618654</v>
      </c>
      <c r="C10" s="79">
        <f>[4]WorksheetNONOIL!C11</f>
        <v>415.76562522142734</v>
      </c>
      <c r="D10" s="79">
        <f>[4]WorksheetNONOIL!D11</f>
        <v>488.02891963837965</v>
      </c>
      <c r="E10" s="79">
        <f>[4]WorksheetNONOIL!E11</f>
        <v>460.15532840140935</v>
      </c>
      <c r="F10" s="79">
        <f>[4]WorksheetNONOIL!F11</f>
        <v>467.01504999999992</v>
      </c>
      <c r="G10" s="79">
        <f>[4]WorksheetNONOIL!G11</f>
        <v>426.52484516499993</v>
      </c>
      <c r="H10" s="79">
        <f>[4]WorksheetNONOIL!H11</f>
        <v>446.57151288775492</v>
      </c>
      <c r="I10" s="79">
        <f>[4]WorksheetNONOIL!I11</f>
        <v>486.28192978450238</v>
      </c>
      <c r="J10" s="69" t="s">
        <v>35</v>
      </c>
      <c r="K10" s="82">
        <f t="shared" si="1"/>
        <v>-7.2472486542616394</v>
      </c>
      <c r="L10" s="82">
        <f t="shared" si="1"/>
        <v>17.38077658018662</v>
      </c>
      <c r="M10" s="82">
        <f t="shared" si="1"/>
        <v>-5.7114630128116488</v>
      </c>
      <c r="N10" s="82">
        <f t="shared" si="1"/>
        <v>1.4907404468011691</v>
      </c>
      <c r="O10" s="82">
        <f t="shared" si="1"/>
        <v>-8.6700000000000017</v>
      </c>
      <c r="P10" s="82">
        <f t="shared" si="1"/>
        <v>4.6999999999999886</v>
      </c>
      <c r="Q10" s="82">
        <f t="shared" si="1"/>
        <v>8.892286173822427</v>
      </c>
      <c r="S10" s="89" t="s">
        <v>67</v>
      </c>
      <c r="T10" s="89">
        <f>K9</f>
        <v>-4.0926213861565799</v>
      </c>
      <c r="U10" s="89">
        <f t="shared" si="3"/>
        <v>-3.3201314451930273</v>
      </c>
      <c r="V10" s="89">
        <f t="shared" si="3"/>
        <v>0.72021484773378575</v>
      </c>
      <c r="W10" s="89">
        <f t="shared" si="3"/>
        <v>10.071288770108168</v>
      </c>
      <c r="X10" s="89">
        <f t="shared" si="3"/>
        <v>-14</v>
      </c>
      <c r="Y10" s="89">
        <f t="shared" si="3"/>
        <v>-1.3700000000000045</v>
      </c>
      <c r="Z10" s="90">
        <f t="shared" si="3"/>
        <v>0.76381611678040429</v>
      </c>
    </row>
    <row r="11" spans="1:27" ht="15.75">
      <c r="B11" s="79"/>
      <c r="C11" s="79"/>
      <c r="D11" s="79"/>
      <c r="E11" s="79"/>
      <c r="F11" s="79"/>
      <c r="G11" s="79"/>
      <c r="H11" s="79"/>
      <c r="S11" s="91" t="s">
        <v>68</v>
      </c>
      <c r="T11" s="91">
        <f>K10</f>
        <v>-7.2472486542616394</v>
      </c>
      <c r="U11" s="91">
        <f t="shared" si="3"/>
        <v>17.38077658018662</v>
      </c>
      <c r="V11" s="91">
        <f t="shared" si="3"/>
        <v>-5.7114630128116488</v>
      </c>
      <c r="W11" s="91">
        <f t="shared" si="3"/>
        <v>1.4907404468011691</v>
      </c>
      <c r="X11" s="91">
        <f t="shared" si="3"/>
        <v>-8.6700000000000017</v>
      </c>
      <c r="Y11" s="91">
        <f t="shared" si="3"/>
        <v>4.6999999999999886</v>
      </c>
      <c r="Z11" s="92">
        <f t="shared" si="3"/>
        <v>8.892286173822427</v>
      </c>
    </row>
    <row r="12" spans="1:27" ht="15">
      <c r="A12" s="64" t="s">
        <v>36</v>
      </c>
      <c r="B12" s="77">
        <f t="shared" ref="B12:I12" si="4">B14+B15+B16+B17+B18</f>
        <v>3704.3144819778067</v>
      </c>
      <c r="C12" s="77">
        <f t="shared" si="4"/>
        <v>3929.5743425427536</v>
      </c>
      <c r="D12" s="77">
        <f t="shared" si="4"/>
        <v>4521.8658471726521</v>
      </c>
      <c r="E12" s="77">
        <f t="shared" si="4"/>
        <v>4724.7225206786188</v>
      </c>
      <c r="F12" s="77">
        <f t="shared" si="4"/>
        <v>4988.3763974551302</v>
      </c>
      <c r="G12" s="77">
        <f t="shared" si="4"/>
        <v>5784.9476410635561</v>
      </c>
      <c r="H12" s="77">
        <f t="shared" si="4"/>
        <v>6162.0991398818132</v>
      </c>
      <c r="I12" s="77">
        <f t="shared" si="4"/>
        <v>6298.0856669252389</v>
      </c>
      <c r="J12" s="66" t="s">
        <v>36</v>
      </c>
      <c r="K12" s="78">
        <f t="shared" ref="K12:Q12" si="5">C12/B12*100-100</f>
        <v>6.0810134145164767</v>
      </c>
      <c r="L12" s="78">
        <f t="shared" si="5"/>
        <v>15.072663169075923</v>
      </c>
      <c r="M12" s="78">
        <f t="shared" si="5"/>
        <v>4.4861276376167751</v>
      </c>
      <c r="N12" s="78">
        <f t="shared" si="5"/>
        <v>5.5803039357884359</v>
      </c>
      <c r="O12" s="78">
        <f t="shared" si="5"/>
        <v>15.968547281532409</v>
      </c>
      <c r="P12" s="78">
        <f t="shared" si="5"/>
        <v>6.519531761032809</v>
      </c>
      <c r="Q12" s="78">
        <f t="shared" si="5"/>
        <v>2.2068214735999021</v>
      </c>
      <c r="S12" s="89" t="s">
        <v>140</v>
      </c>
    </row>
    <row r="13" spans="1:27" ht="15">
      <c r="A13" s="65" t="s">
        <v>114</v>
      </c>
      <c r="B13" s="79"/>
      <c r="C13" s="79"/>
      <c r="D13" s="79"/>
      <c r="E13" s="79"/>
      <c r="F13" s="79"/>
      <c r="G13" s="79"/>
      <c r="H13" s="79"/>
      <c r="I13" s="79"/>
      <c r="J13" s="69" t="s">
        <v>114</v>
      </c>
    </row>
    <row r="14" spans="1:27" ht="15">
      <c r="A14" s="65" t="s">
        <v>37</v>
      </c>
      <c r="B14" s="79">
        <f>[4]WorksheetNONOIL!B15</f>
        <v>497.44519969572951</v>
      </c>
      <c r="C14" s="79">
        <f>[4]WorksheetNONOIL!C15</f>
        <v>531.5802961133287</v>
      </c>
      <c r="D14" s="79">
        <f>[4]WorksheetNONOIL!D15</f>
        <v>544.44120883450603</v>
      </c>
      <c r="E14" s="79">
        <f>[4]WorksheetNONOIL!E15</f>
        <v>581.20000099999993</v>
      </c>
      <c r="F14" s="79">
        <f>[4]WorksheetNONOIL!F15</f>
        <v>625.61985600000003</v>
      </c>
      <c r="G14" s="79">
        <f>[4]WorksheetNONOIL!G15</f>
        <v>743.42830435444398</v>
      </c>
      <c r="H14" s="79">
        <f>[4]WorksheetNONOIL!H15</f>
        <v>724.6176315721666</v>
      </c>
      <c r="I14" s="79">
        <f>[4]WorksheetNONOIL!I15</f>
        <v>554.79481848969772</v>
      </c>
      <c r="J14" s="69" t="s">
        <v>37</v>
      </c>
      <c r="K14" s="82">
        <f t="shared" ref="K14:Q18" si="6">C14/B14*100-100</f>
        <v>6.8620817807626793</v>
      </c>
      <c r="L14" s="82">
        <f t="shared" si="6"/>
        <v>2.4193734822773649</v>
      </c>
      <c r="M14" s="82">
        <f t="shared" si="6"/>
        <v>6.7516550123353198</v>
      </c>
      <c r="N14" s="82">
        <f t="shared" si="6"/>
        <v>7.6427830219498105</v>
      </c>
      <c r="O14" s="82">
        <f t="shared" si="6"/>
        <v>18.830676044662482</v>
      </c>
      <c r="P14" s="82">
        <f t="shared" si="6"/>
        <v>-2.5302605069108353</v>
      </c>
      <c r="Q14" s="82">
        <f t="shared" si="6"/>
        <v>-23.436196648156738</v>
      </c>
    </row>
    <row r="15" spans="1:27" ht="15">
      <c r="A15" s="65" t="s">
        <v>38</v>
      </c>
      <c r="B15" s="79">
        <f>[4]WorksheetNONOIL!B16</f>
        <v>1823.4832603298671</v>
      </c>
      <c r="C15" s="79">
        <f>[4]WorksheetNONOIL!C16</f>
        <v>1801.3122840461203</v>
      </c>
      <c r="D15" s="79">
        <f>[4]WorksheetNONOIL!D16</f>
        <v>1867.9694015807725</v>
      </c>
      <c r="E15" s="79">
        <f>[4]WorksheetNONOIL!E16</f>
        <v>1843.5798967413004</v>
      </c>
      <c r="F15" s="79">
        <f>[4]WorksheetNONOIL!F16</f>
        <v>1983.7</v>
      </c>
      <c r="G15" s="79">
        <f>[4]WorksheetNONOIL!G16</f>
        <v>2320.9290000000001</v>
      </c>
      <c r="H15" s="79">
        <f>[4]WorksheetNONOIL!H16</f>
        <v>2436.9754500000004</v>
      </c>
      <c r="I15" s="79">
        <f>[4]WorksheetNONOIL!I16</f>
        <v>2497.8998362500001</v>
      </c>
      <c r="J15" s="69" t="s">
        <v>38</v>
      </c>
      <c r="K15" s="82">
        <f t="shared" si="6"/>
        <v>-1.215858503671484</v>
      </c>
      <c r="L15" s="82">
        <f t="shared" si="6"/>
        <v>3.7004753770360423</v>
      </c>
      <c r="M15" s="82">
        <f t="shared" si="6"/>
        <v>-1.3056693979479661</v>
      </c>
      <c r="N15" s="82">
        <f t="shared" si="6"/>
        <v>7.6004356256202925</v>
      </c>
      <c r="O15" s="82">
        <f t="shared" si="6"/>
        <v>17</v>
      </c>
      <c r="P15" s="82">
        <f t="shared" si="6"/>
        <v>5</v>
      </c>
      <c r="Q15" s="82">
        <f t="shared" si="6"/>
        <v>2.4999999999999858</v>
      </c>
    </row>
    <row r="16" spans="1:27" ht="15">
      <c r="A16" s="65" t="s">
        <v>39</v>
      </c>
      <c r="B16" s="79">
        <f>[4]WorksheetNONOIL!B17</f>
        <v>142.71911509884251</v>
      </c>
      <c r="C16" s="79">
        <f>[4]WorksheetNONOIL!C17</f>
        <v>118.15348396860392</v>
      </c>
      <c r="D16" s="79">
        <f>[4]WorksheetNONOIL!D17</f>
        <v>141.10301794833273</v>
      </c>
      <c r="E16" s="79">
        <f>[4]WorksheetNONOIL!E17</f>
        <v>151.69193847708095</v>
      </c>
      <c r="F16" s="79">
        <f>[4]WorksheetNONOIL!F17</f>
        <v>170.28971799999999</v>
      </c>
      <c r="G16" s="79">
        <f>[4]WorksheetNONOIL!G17</f>
        <v>168.927400256</v>
      </c>
      <c r="H16" s="79">
        <f>[4]WorksheetNONOIL!H17</f>
        <v>187.64455620436479</v>
      </c>
      <c r="I16" s="79">
        <f>[4]WorksheetNONOIL!I17</f>
        <v>212.53699878210836</v>
      </c>
      <c r="J16" s="69" t="s">
        <v>39</v>
      </c>
      <c r="K16" s="82">
        <f t="shared" si="6"/>
        <v>-17.212572480725683</v>
      </c>
      <c r="L16" s="82">
        <f t="shared" si="6"/>
        <v>19.423493246993061</v>
      </c>
      <c r="M16" s="82">
        <f t="shared" si="6"/>
        <v>7.5043898300074119</v>
      </c>
      <c r="N16" s="82">
        <f t="shared" si="6"/>
        <v>12.260229323741527</v>
      </c>
      <c r="O16" s="82">
        <f t="shared" si="6"/>
        <v>-0.79999999999999716</v>
      </c>
      <c r="P16" s="82">
        <f t="shared" si="6"/>
        <v>11.079999999999998</v>
      </c>
      <c r="Q16" s="82">
        <f t="shared" si="6"/>
        <v>13.265741933186192</v>
      </c>
    </row>
    <row r="17" spans="1:34" ht="16.5" thickBot="1">
      <c r="A17" s="65" t="s">
        <v>40</v>
      </c>
      <c r="B17" s="79">
        <f>[4]WorksheetNONOIL!B18</f>
        <v>224.3613600308218</v>
      </c>
      <c r="C17" s="79">
        <f>[4]WorksheetNONOIL!C18</f>
        <v>226.96636816948859</v>
      </c>
      <c r="D17" s="79">
        <f>[4]WorksheetNONOIL!D18</f>
        <v>228.88780012856219</v>
      </c>
      <c r="E17" s="79">
        <f>[4]WorksheetNONOIL!E18</f>
        <v>246.39794840645183</v>
      </c>
      <c r="F17" s="79">
        <f>[4]WorksheetNONOIL!F18</f>
        <v>259.36776900000001</v>
      </c>
      <c r="G17" s="79">
        <f>[4]WorksheetNONOIL!G18</f>
        <v>266.96724463170005</v>
      </c>
      <c r="H17" s="79">
        <f>[4]WorksheetNONOIL!H18</f>
        <v>272.27989279987088</v>
      </c>
      <c r="I17" s="79">
        <f>[4]WorksheetNONOIL!I18</f>
        <v>278.76274739034397</v>
      </c>
      <c r="J17" s="69" t="s">
        <v>40</v>
      </c>
      <c r="K17" s="82">
        <f t="shared" si="6"/>
        <v>1.1610769957487008</v>
      </c>
      <c r="L17" s="82">
        <f t="shared" si="6"/>
        <v>0.84657122311564592</v>
      </c>
      <c r="M17" s="82">
        <f t="shared" si="6"/>
        <v>7.6501011709905384</v>
      </c>
      <c r="N17" s="82">
        <f t="shared" si="6"/>
        <v>5.263769717819855</v>
      </c>
      <c r="O17" s="82">
        <f t="shared" si="6"/>
        <v>2.9300000000000068</v>
      </c>
      <c r="P17" s="82">
        <f t="shared" si="6"/>
        <v>1.9900000000000091</v>
      </c>
      <c r="Q17" s="82">
        <f t="shared" si="6"/>
        <v>2.3809523809523796</v>
      </c>
      <c r="S17" s="93" t="s">
        <v>28</v>
      </c>
      <c r="T17" s="94">
        <v>2007</v>
      </c>
      <c r="U17" s="94">
        <v>2008</v>
      </c>
      <c r="V17" s="94">
        <v>2009</v>
      </c>
      <c r="W17" s="94">
        <v>2010</v>
      </c>
      <c r="X17" s="94">
        <v>2011</v>
      </c>
      <c r="Y17" s="95" t="s">
        <v>141</v>
      </c>
      <c r="Z17" s="96" t="s">
        <v>104</v>
      </c>
      <c r="AA17" s="75"/>
    </row>
    <row r="18" spans="1:34" ht="16.5" thickTop="1">
      <c r="A18" s="65" t="s">
        <v>41</v>
      </c>
      <c r="B18" s="79">
        <f>[4]WorksheetNONOIL!B19</f>
        <v>1016.3055468225463</v>
      </c>
      <c r="C18" s="79">
        <f>[4]WorksheetNONOIL!C19</f>
        <v>1251.5619102452122</v>
      </c>
      <c r="D18" s="79">
        <f>[4]WorksheetNONOIL!D19</f>
        <v>1739.464418680479</v>
      </c>
      <c r="E18" s="79">
        <f>[4]WorksheetNONOIL!E19</f>
        <v>1901.8527360537855</v>
      </c>
      <c r="F18" s="79">
        <f>[4]WorksheetNONOIL!F19</f>
        <v>1949.39905445513</v>
      </c>
      <c r="G18" s="79">
        <f>[4]WorksheetNONOIL!G19</f>
        <v>2284.6956918214123</v>
      </c>
      <c r="H18" s="79">
        <f>[4]WorksheetNONOIL!H19</f>
        <v>2540.5816093054109</v>
      </c>
      <c r="I18" s="79">
        <f>[4]WorksheetNONOIL!I19</f>
        <v>2754.0912660130884</v>
      </c>
      <c r="J18" s="69" t="s">
        <v>41</v>
      </c>
      <c r="K18" s="82">
        <f t="shared" si="6"/>
        <v>23.148192407115076</v>
      </c>
      <c r="L18" s="82">
        <f t="shared" si="6"/>
        <v>38.983489705249553</v>
      </c>
      <c r="M18" s="82">
        <f t="shared" si="6"/>
        <v>9.3355354458179107</v>
      </c>
      <c r="N18" s="82">
        <f t="shared" si="6"/>
        <v>2.4999999999999858</v>
      </c>
      <c r="O18" s="82">
        <f t="shared" si="6"/>
        <v>17.199999999999989</v>
      </c>
      <c r="P18" s="82">
        <f t="shared" si="6"/>
        <v>11.200000000000017</v>
      </c>
      <c r="Q18" s="82">
        <f t="shared" si="6"/>
        <v>8.4039676555027256</v>
      </c>
      <c r="S18" s="75" t="s">
        <v>8</v>
      </c>
      <c r="T18" s="97">
        <f>K14</f>
        <v>6.8620817807626793</v>
      </c>
      <c r="U18" s="97">
        <f t="shared" ref="U18:Z22" si="7">L14</f>
        <v>2.4193734822773649</v>
      </c>
      <c r="V18" s="97">
        <f t="shared" si="7"/>
        <v>6.7516550123353198</v>
      </c>
      <c r="W18" s="97">
        <f t="shared" si="7"/>
        <v>7.6427830219498105</v>
      </c>
      <c r="X18" s="97">
        <f t="shared" si="7"/>
        <v>18.830676044662482</v>
      </c>
      <c r="Y18" s="97">
        <f t="shared" si="7"/>
        <v>-2.5302605069108353</v>
      </c>
      <c r="Z18" s="90">
        <f t="shared" si="7"/>
        <v>-23.436196648156738</v>
      </c>
    </row>
    <row r="19" spans="1:34" ht="15.75">
      <c r="B19" s="79"/>
      <c r="C19" s="79"/>
      <c r="D19" s="79"/>
      <c r="E19" s="40"/>
      <c r="F19" s="79"/>
      <c r="G19" s="79"/>
      <c r="H19" s="79"/>
      <c r="O19" s="82"/>
      <c r="S19" s="75" t="s">
        <v>9</v>
      </c>
      <c r="T19" s="97">
        <f>K15</f>
        <v>-1.215858503671484</v>
      </c>
      <c r="U19" s="97">
        <f t="shared" si="7"/>
        <v>3.7004753770360423</v>
      </c>
      <c r="V19" s="97">
        <f t="shared" si="7"/>
        <v>-1.3056693979479661</v>
      </c>
      <c r="W19" s="97">
        <f t="shared" si="7"/>
        <v>7.6004356256202925</v>
      </c>
      <c r="X19" s="97">
        <f t="shared" si="7"/>
        <v>17</v>
      </c>
      <c r="Y19" s="97">
        <f t="shared" si="7"/>
        <v>5</v>
      </c>
      <c r="Z19" s="90">
        <f t="shared" si="7"/>
        <v>2.4999999999999858</v>
      </c>
    </row>
    <row r="20" spans="1:34" ht="15">
      <c r="A20" s="64" t="s">
        <v>42</v>
      </c>
      <c r="B20" s="77">
        <f>[4]Worksheet!B22</f>
        <v>8690.3761134358065</v>
      </c>
      <c r="C20" s="77">
        <f>[4]Worksheet!C22</f>
        <v>9358.3495223661885</v>
      </c>
      <c r="D20" s="77">
        <f>[4]Worksheet!D22</f>
        <v>10105.970206031943</v>
      </c>
      <c r="E20" s="77">
        <f>[4]Worksheet!E22</f>
        <v>10666.89462891631</v>
      </c>
      <c r="F20" s="77">
        <f>[4]Worksheet!F22</f>
        <v>11714.246203111526</v>
      </c>
      <c r="G20" s="77">
        <f>[4]Worksheet!G22</f>
        <v>12812.716810987617</v>
      </c>
      <c r="H20" s="77">
        <f>[4]Worksheet!H22</f>
        <v>14124.922687682138</v>
      </c>
      <c r="I20" s="77">
        <f>[4]Worksheet!I22</f>
        <v>15423.547518730273</v>
      </c>
      <c r="J20" s="66" t="s">
        <v>42</v>
      </c>
      <c r="K20" s="78">
        <f t="shared" ref="K20:Q20" si="8">C20/B20*100-100</f>
        <v>7.6863578769353751</v>
      </c>
      <c r="L20" s="78">
        <f t="shared" si="8"/>
        <v>7.9888091578430789</v>
      </c>
      <c r="M20" s="78">
        <f t="shared" si="8"/>
        <v>5.5504262475419637</v>
      </c>
      <c r="N20" s="78">
        <f t="shared" si="8"/>
        <v>9.8187111678782912</v>
      </c>
      <c r="O20" s="78">
        <f t="shared" si="8"/>
        <v>9.3772197444878458</v>
      </c>
      <c r="P20" s="78">
        <f t="shared" si="8"/>
        <v>10.241433538663955</v>
      </c>
      <c r="Q20" s="78">
        <f t="shared" si="8"/>
        <v>9.1938544356113425</v>
      </c>
      <c r="S20" s="75" t="s">
        <v>56</v>
      </c>
      <c r="T20" s="97">
        <f>K16</f>
        <v>-17.212572480725683</v>
      </c>
      <c r="U20" s="97">
        <f t="shared" si="7"/>
        <v>19.423493246993061</v>
      </c>
      <c r="V20" s="97">
        <f t="shared" si="7"/>
        <v>7.5043898300074119</v>
      </c>
      <c r="W20" s="97">
        <f t="shared" si="7"/>
        <v>12.260229323741527</v>
      </c>
      <c r="X20" s="97">
        <f t="shared" si="7"/>
        <v>-0.79999999999999716</v>
      </c>
      <c r="Y20" s="97">
        <f t="shared" si="7"/>
        <v>11.079999999999998</v>
      </c>
      <c r="Z20" s="90">
        <f t="shared" si="7"/>
        <v>13.265741933186192</v>
      </c>
    </row>
    <row r="21" spans="1:34" ht="15.75">
      <c r="B21" s="79"/>
      <c r="C21" s="79"/>
      <c r="D21" s="79"/>
      <c r="E21" s="79"/>
      <c r="F21" s="79"/>
      <c r="G21" s="79"/>
      <c r="H21" s="79"/>
      <c r="S21" s="75" t="s">
        <v>57</v>
      </c>
      <c r="T21" s="97">
        <f>K17</f>
        <v>1.1610769957487008</v>
      </c>
      <c r="U21" s="97">
        <f t="shared" si="7"/>
        <v>0.84657122311564592</v>
      </c>
      <c r="V21" s="97">
        <f t="shared" si="7"/>
        <v>7.6501011709905384</v>
      </c>
      <c r="W21" s="97">
        <f t="shared" si="7"/>
        <v>5.263769717819855</v>
      </c>
      <c r="X21" s="97">
        <f t="shared" si="7"/>
        <v>2.9300000000000068</v>
      </c>
      <c r="Y21" s="97">
        <f t="shared" si="7"/>
        <v>1.9900000000000091</v>
      </c>
      <c r="Z21" s="90">
        <f t="shared" si="7"/>
        <v>2.3809523809523796</v>
      </c>
    </row>
    <row r="22" spans="1:34" ht="16.5" thickBot="1">
      <c r="A22" s="65" t="s">
        <v>43</v>
      </c>
      <c r="B22" s="79">
        <f>[4]WorksheetNONOIL!B23</f>
        <v>1140.6992353102196</v>
      </c>
      <c r="C22" s="79">
        <f>[4]WorksheetNONOIL!C23</f>
        <v>1202.6216724278104</v>
      </c>
      <c r="D22" s="79">
        <f>[4]WorksheetNONOIL!D23</f>
        <v>1316.9256762063744</v>
      </c>
      <c r="E22" s="79">
        <f>[4]WorksheetNONOIL!E23</f>
        <v>1387.9310089999999</v>
      </c>
      <c r="F22" s="79">
        <f>[4]WorksheetNONOIL!F23</f>
        <v>1573.0945219999999</v>
      </c>
      <c r="G22" s="79">
        <f>[4]WorksheetNONOIL!G23</f>
        <v>1745.7988326113173</v>
      </c>
      <c r="H22" s="79">
        <f>[4]WorksheetNONOIL!H23</f>
        <v>1846.5139672646642</v>
      </c>
      <c r="I22" s="79">
        <f>[4]WorksheetNONOIL!I23</f>
        <v>1874.2116767736341</v>
      </c>
      <c r="J22" s="69" t="s">
        <v>43</v>
      </c>
      <c r="K22" s="82">
        <f t="shared" ref="K22:Q31" si="9">C22/B22*100-100</f>
        <v>5.428463104102164</v>
      </c>
      <c r="L22" s="82">
        <f t="shared" si="9"/>
        <v>9.504568760000069</v>
      </c>
      <c r="M22" s="82">
        <f t="shared" si="9"/>
        <v>5.3917494416365344</v>
      </c>
      <c r="N22" s="82">
        <f t="shared" si="9"/>
        <v>13.340973852397013</v>
      </c>
      <c r="O22" s="82">
        <f t="shared" si="9"/>
        <v>10.9786353074159</v>
      </c>
      <c r="P22" s="82">
        <f t="shared" si="9"/>
        <v>5.7690000000000055</v>
      </c>
      <c r="Q22" s="82">
        <f t="shared" si="9"/>
        <v>1.4999999999999858</v>
      </c>
      <c r="S22" s="98" t="s">
        <v>24</v>
      </c>
      <c r="T22" s="99">
        <f>K18</f>
        <v>23.148192407115076</v>
      </c>
      <c r="U22" s="99">
        <f t="shared" si="7"/>
        <v>38.983489705249553</v>
      </c>
      <c r="V22" s="99">
        <f t="shared" si="7"/>
        <v>9.3355354458179107</v>
      </c>
      <c r="W22" s="99">
        <f t="shared" si="7"/>
        <v>2.4999999999999858</v>
      </c>
      <c r="X22" s="99">
        <f t="shared" si="7"/>
        <v>17.199999999999989</v>
      </c>
      <c r="Y22" s="99">
        <f t="shared" si="7"/>
        <v>11.200000000000017</v>
      </c>
      <c r="Z22" s="100">
        <f t="shared" si="7"/>
        <v>8.4039676555027256</v>
      </c>
    </row>
    <row r="23" spans="1:34" ht="15.75" thickTop="1">
      <c r="A23" s="65" t="s">
        <v>44</v>
      </c>
      <c r="B23" s="79">
        <f>[4]WorksheetNONOIL!B24</f>
        <v>894.08203413493095</v>
      </c>
      <c r="C23" s="79">
        <f>[4]WorksheetNONOIL!C24</f>
        <v>916.59233209358729</v>
      </c>
      <c r="D23" s="79">
        <f>[4]WorksheetNONOIL!D24</f>
        <v>999.77812513400113</v>
      </c>
      <c r="E23" s="79">
        <f>[4]WorksheetNONOIL!E24</f>
        <v>962.00084100000004</v>
      </c>
      <c r="F23" s="79">
        <f>[4]WorksheetNONOIL!F24</f>
        <v>987.85721299999989</v>
      </c>
      <c r="G23" s="79">
        <f>[4]WorksheetNONOIL!G24</f>
        <v>1023.2668728240949</v>
      </c>
      <c r="H23" s="79">
        <f>[4]WorksheetNONOIL!H24</f>
        <v>1155.8822595420975</v>
      </c>
      <c r="I23" s="79">
        <f>[4]WorksheetNONOIL!I24</f>
        <v>1314.1026746218627</v>
      </c>
      <c r="J23" s="69" t="s">
        <v>44</v>
      </c>
      <c r="K23" s="82">
        <f t="shared" si="9"/>
        <v>2.5176993943778427</v>
      </c>
      <c r="L23" s="82">
        <f t="shared" si="9"/>
        <v>9.0755497430803587</v>
      </c>
      <c r="M23" s="82">
        <f t="shared" si="9"/>
        <v>-3.7785667823986131</v>
      </c>
      <c r="N23" s="82">
        <f t="shared" si="9"/>
        <v>2.6877702074690717</v>
      </c>
      <c r="O23" s="82">
        <f t="shared" si="9"/>
        <v>3.5844917016458595</v>
      </c>
      <c r="P23" s="82">
        <f t="shared" si="9"/>
        <v>12.959999999999994</v>
      </c>
      <c r="Q23" s="82">
        <f t="shared" si="9"/>
        <v>13.688281291075796</v>
      </c>
    </row>
    <row r="24" spans="1:34" ht="15">
      <c r="A24" s="65" t="s">
        <v>45</v>
      </c>
      <c r="B24" s="79">
        <f>[4]WorksheetNONOIL!B25</f>
        <v>2357.2216847258742</v>
      </c>
      <c r="C24" s="79">
        <f>[4]WorksheetNONOIL!C25</f>
        <v>2573.4037110869308</v>
      </c>
      <c r="D24" s="79">
        <f>[4]WorksheetNONOIL!D25</f>
        <v>2671.9100022865191</v>
      </c>
      <c r="E24" s="79">
        <f>[4]WorksheetNONOIL!E25</f>
        <v>2790.1362986905042</v>
      </c>
      <c r="F24" s="79">
        <f>[4]WorksheetNONOIL!F25</f>
        <v>3014.3079710000002</v>
      </c>
      <c r="G24" s="79">
        <f>[4]WorksheetNONOIL!G25</f>
        <v>3345.8818478100006</v>
      </c>
      <c r="H24" s="79">
        <f>[4]WorksheetNONOIL!H25</f>
        <v>3673.7782688953812</v>
      </c>
      <c r="I24" s="79">
        <f>[4]WorksheetNONOIL!I25</f>
        <v>4022.7872044404421</v>
      </c>
      <c r="J24" s="69" t="s">
        <v>45</v>
      </c>
      <c r="K24" s="82">
        <f t="shared" si="9"/>
        <v>9.1710519957395036</v>
      </c>
      <c r="L24" s="82">
        <f t="shared" si="9"/>
        <v>3.8278599962841469</v>
      </c>
      <c r="M24" s="82">
        <f t="shared" si="9"/>
        <v>4.4247858761264922</v>
      </c>
      <c r="N24" s="82">
        <f t="shared" si="9"/>
        <v>8.0344344616679422</v>
      </c>
      <c r="O24" s="82">
        <f t="shared" si="9"/>
        <v>11.000000000000014</v>
      </c>
      <c r="P24" s="82">
        <f t="shared" si="9"/>
        <v>9.8000000000000114</v>
      </c>
      <c r="Q24" s="82">
        <f t="shared" si="9"/>
        <v>9.5</v>
      </c>
    </row>
    <row r="25" spans="1:34" ht="15">
      <c r="A25" s="65" t="s">
        <v>46</v>
      </c>
      <c r="B25" s="79">
        <f>[4]WorksheetNONOIL!B26</f>
        <v>483.03722895626902</v>
      </c>
      <c r="C25" s="79">
        <f>[4]WorksheetNONOIL!C26</f>
        <v>502.841755343476</v>
      </c>
      <c r="D25" s="79">
        <f>[4]WorksheetNONOIL!D26</f>
        <v>600.89589763545382</v>
      </c>
      <c r="E25" s="79">
        <f>[4]WorksheetNONOIL!E26</f>
        <v>624.16471600000011</v>
      </c>
      <c r="F25" s="79">
        <f>[4]WorksheetNONOIL!F26</f>
        <v>776.90601500000025</v>
      </c>
      <c r="G25" s="79">
        <f>[4]WorksheetNONOIL!G26</f>
        <v>908.98003755000025</v>
      </c>
      <c r="H25" s="79">
        <f>[4]WorksheetNONOIL!H26</f>
        <v>1121.6813663367002</v>
      </c>
      <c r="I25" s="79">
        <f>[4]WorksheetNONOIL!I26</f>
        <v>1398.4001594119641</v>
      </c>
      <c r="J25" s="69" t="s">
        <v>46</v>
      </c>
      <c r="K25" s="82">
        <f t="shared" si="9"/>
        <v>4.0999999999999943</v>
      </c>
      <c r="L25" s="82">
        <f t="shared" si="9"/>
        <v>19.5</v>
      </c>
      <c r="M25" s="82">
        <f t="shared" si="9"/>
        <v>3.8723543389312312</v>
      </c>
      <c r="N25" s="82">
        <f t="shared" si="9"/>
        <v>24.47131263344275</v>
      </c>
      <c r="O25" s="82">
        <f t="shared" si="9"/>
        <v>17</v>
      </c>
      <c r="P25" s="82">
        <f t="shared" si="9"/>
        <v>23.400000000000006</v>
      </c>
      <c r="Q25" s="82">
        <f t="shared" si="9"/>
        <v>24.669999999999987</v>
      </c>
    </row>
    <row r="26" spans="1:34" ht="15">
      <c r="A26" s="65" t="s">
        <v>116</v>
      </c>
      <c r="B26" s="79">
        <f>[4]WorksheetNONOIL!B27</f>
        <v>472.85610000000003</v>
      </c>
      <c r="C26" s="79">
        <f>[4]WorksheetNONOIL!C27</f>
        <v>559.76896800603345</v>
      </c>
      <c r="D26" s="79">
        <f>[4]WorksheetNONOIL!D27</f>
        <v>620.12126920962771</v>
      </c>
      <c r="E26" s="79">
        <f>[4]WorksheetNONOIL!E27</f>
        <v>677.93816802119284</v>
      </c>
      <c r="F26" s="79">
        <f>[4]WorksheetNONOIL!F27</f>
        <v>791.49056399999995</v>
      </c>
      <c r="G26" s="79">
        <f>[4]WorksheetNONOIL!G27</f>
        <v>799.40546963999998</v>
      </c>
      <c r="H26" s="79">
        <f>[4]WorksheetNONOIL!H27</f>
        <v>983.26872765719997</v>
      </c>
      <c r="I26" s="79">
        <f>[4]WorksheetNONOIL!I27</f>
        <v>1101.9487266185729</v>
      </c>
      <c r="J26" s="69" t="s">
        <v>116</v>
      </c>
      <c r="K26" s="82">
        <f t="shared" si="9"/>
        <v>18.380405371958489</v>
      </c>
      <c r="L26" s="82">
        <f t="shared" si="9"/>
        <v>10.781644687910557</v>
      </c>
      <c r="M26" s="82">
        <f t="shared" si="9"/>
        <v>9.3234826286889643</v>
      </c>
      <c r="N26" s="82">
        <f t="shared" si="9"/>
        <v>16.749668529543158</v>
      </c>
      <c r="O26" s="82">
        <f t="shared" si="9"/>
        <v>1</v>
      </c>
      <c r="P26" s="82">
        <f t="shared" si="9"/>
        <v>23</v>
      </c>
      <c r="Q26" s="82">
        <f t="shared" si="9"/>
        <v>12.069945440464451</v>
      </c>
    </row>
    <row r="27" spans="1:34" ht="26.25">
      <c r="A27" s="101" t="s">
        <v>117</v>
      </c>
      <c r="B27" s="79">
        <f>[4]WorksheetNONOIL!B28+[4]WorksheetNONOIL!B29</f>
        <v>913.92707483695062</v>
      </c>
      <c r="C27" s="79">
        <f>[4]WorksheetNONOIL!C28+[4]WorksheetNONOIL!C29</f>
        <v>943.5159662053486</v>
      </c>
      <c r="D27" s="79">
        <f>[4]WorksheetNONOIL!D28+[4]WorksheetNONOIL!D29</f>
        <v>943.19960929380909</v>
      </c>
      <c r="E27" s="79">
        <f>[4]WorksheetNONOIL!E28+[4]WorksheetNONOIL!E29</f>
        <v>944.79098694112065</v>
      </c>
      <c r="F27" s="79">
        <f>[4]WorksheetNONOIL!F28+[4]WorksheetNONOIL!F29</f>
        <v>1076.0488511115263</v>
      </c>
      <c r="G27" s="79">
        <f>[4]WorksheetNONOIL!G28+[4]WorksheetNONOIL!G29</f>
        <v>1227.139823538203</v>
      </c>
      <c r="H27" s="79">
        <f>[4]WorksheetNONOIL!H28+[4]WorksheetNONOIL!H29</f>
        <v>1387.9304335031202</v>
      </c>
      <c r="I27" s="79">
        <f>[4]WorksheetNONOIL!I28+[4]WorksheetNONOIL!I29</f>
        <v>1493.722475346638</v>
      </c>
      <c r="J27" s="69" t="s">
        <v>117</v>
      </c>
      <c r="K27" s="82">
        <f t="shared" si="9"/>
        <v>3.2375549628701918</v>
      </c>
      <c r="L27" s="82">
        <f t="shared" si="9"/>
        <v>-3.3529576909202774E-2</v>
      </c>
      <c r="M27" s="82">
        <f t="shared" si="9"/>
        <v>0.16872119449911338</v>
      </c>
      <c r="N27" s="82">
        <f t="shared" si="9"/>
        <v>13.892793854370851</v>
      </c>
      <c r="O27" s="82">
        <f t="shared" si="9"/>
        <v>14.041274452419543</v>
      </c>
      <c r="P27" s="82">
        <f t="shared" si="9"/>
        <v>13.102876044011907</v>
      </c>
      <c r="Q27" s="82">
        <f t="shared" si="9"/>
        <v>7.6222870606345907</v>
      </c>
    </row>
    <row r="28" spans="1:34" ht="26.25">
      <c r="A28" s="101" t="s">
        <v>52</v>
      </c>
      <c r="B28" s="79">
        <f>[4]WorksheetNONOIL!B30</f>
        <v>862.13806675830995</v>
      </c>
      <c r="C28" s="79">
        <f>[4]WorksheetNONOIL!C30</f>
        <v>959.55966830199895</v>
      </c>
      <c r="D28" s="79">
        <f>[4]WorksheetNONOIL!D30</f>
        <v>1081.7510171692327</v>
      </c>
      <c r="E28" s="79">
        <f>[4]WorksheetNONOIL!E30</f>
        <v>1208.1798796532601</v>
      </c>
      <c r="F28" s="79">
        <f>[4]WorksheetNONOIL!F30</f>
        <v>1248.961399</v>
      </c>
      <c r="G28" s="79">
        <f>[4]WorksheetNONOIL!G30</f>
        <v>1341.3845425260001</v>
      </c>
      <c r="H28" s="79">
        <f>[4]WorksheetNONOIL!H30</f>
        <v>1397.1861394950818</v>
      </c>
      <c r="I28" s="79">
        <f>[4]WorksheetNONOIL!I30</f>
        <v>1466.219887921573</v>
      </c>
      <c r="J28" s="69" t="s">
        <v>52</v>
      </c>
      <c r="K28" s="82">
        <f t="shared" si="9"/>
        <v>11.299999999999997</v>
      </c>
      <c r="L28" s="82">
        <f t="shared" si="9"/>
        <v>12.734106372296679</v>
      </c>
      <c r="M28" s="82">
        <f t="shared" si="9"/>
        <v>11.687427187715656</v>
      </c>
      <c r="N28" s="82">
        <f t="shared" si="9"/>
        <v>3.3754509600378384</v>
      </c>
      <c r="O28" s="82">
        <f t="shared" si="9"/>
        <v>7.4000000000000057</v>
      </c>
      <c r="P28" s="82">
        <f t="shared" si="9"/>
        <v>4.1600000000000108</v>
      </c>
      <c r="Q28" s="82">
        <f t="shared" si="9"/>
        <v>4.9409127728277298</v>
      </c>
      <c r="S28" s="102" t="s">
        <v>108</v>
      </c>
      <c r="T28" s="103">
        <v>2006</v>
      </c>
      <c r="U28" s="103">
        <v>2007</v>
      </c>
      <c r="V28" s="103">
        <v>2008</v>
      </c>
      <c r="W28" s="103">
        <v>2009</v>
      </c>
      <c r="X28" s="103">
        <v>2010</v>
      </c>
      <c r="Y28" s="103">
        <v>2011</v>
      </c>
      <c r="Z28" s="104">
        <v>2012</v>
      </c>
      <c r="AA28" s="103">
        <v>2013</v>
      </c>
      <c r="AE28" s="105" t="s">
        <v>108</v>
      </c>
      <c r="AF28" s="75" t="s">
        <v>111</v>
      </c>
      <c r="AG28" s="75" t="s">
        <v>112</v>
      </c>
      <c r="AH28" s="75" t="s">
        <v>118</v>
      </c>
    </row>
    <row r="29" spans="1:34" ht="15.75">
      <c r="A29" s="65" t="s">
        <v>53</v>
      </c>
      <c r="B29" s="79">
        <f>[4]WorksheetNONOIL!B31</f>
        <v>654.95995300000004</v>
      </c>
      <c r="C29" s="79">
        <f>[4]WorksheetNONOIL!C31</f>
        <v>720.45594830000016</v>
      </c>
      <c r="D29" s="79">
        <f>[4]WorksheetNONOIL!D31</f>
        <v>814.29858208688984</v>
      </c>
      <c r="E29" s="79">
        <f>[4]WorksheetNONOIL!E31</f>
        <v>914.89015573904624</v>
      </c>
      <c r="F29" s="79">
        <f>[4]WorksheetNONOIL!F31</f>
        <v>963.21807600000022</v>
      </c>
      <c r="G29" s="79">
        <f>[4]WorksheetNONOIL!G31</f>
        <v>999.82036288800032</v>
      </c>
      <c r="H29" s="79">
        <f>[4]WorksheetNONOIL!H31</f>
        <v>1066.8083272014962</v>
      </c>
      <c r="I29" s="79">
        <f>[4]WorksheetNONOIL!I31</f>
        <v>1116.1011886733211</v>
      </c>
      <c r="J29" s="69" t="s">
        <v>53</v>
      </c>
      <c r="K29" s="82">
        <f t="shared" si="9"/>
        <v>10.000000000000014</v>
      </c>
      <c r="L29" s="82">
        <f t="shared" si="9"/>
        <v>13.025450620308192</v>
      </c>
      <c r="M29" s="82">
        <f t="shared" si="9"/>
        <v>12.353155938741736</v>
      </c>
      <c r="N29" s="82">
        <f t="shared" si="9"/>
        <v>5.2823740596394089</v>
      </c>
      <c r="O29" s="82">
        <f t="shared" si="9"/>
        <v>3.7999999999999972</v>
      </c>
      <c r="P29" s="82">
        <f t="shared" si="9"/>
        <v>6.6999999999999886</v>
      </c>
      <c r="Q29" s="82">
        <f t="shared" si="9"/>
        <v>4.6205921171549278</v>
      </c>
      <c r="S29" s="106" t="s">
        <v>111</v>
      </c>
      <c r="T29" s="107">
        <f>K45</f>
        <v>30.404927662886365</v>
      </c>
      <c r="U29" s="107">
        <f t="shared" ref="U29:AA29" si="10">L45</f>
        <v>29.050053387201803</v>
      </c>
      <c r="V29" s="107">
        <f t="shared" si="10"/>
        <v>30.961901842183547</v>
      </c>
      <c r="W29" s="107">
        <f t="shared" si="10"/>
        <v>31.806457895458788</v>
      </c>
      <c r="X29" s="107">
        <f t="shared" si="10"/>
        <v>29.876341154385404</v>
      </c>
      <c r="Y29" s="107">
        <f t="shared" si="10"/>
        <v>27.165525811162212</v>
      </c>
      <c r="Z29" s="107">
        <f t="shared" si="10"/>
        <v>24.328402329805808</v>
      </c>
      <c r="AA29" s="107">
        <f t="shared" si="10"/>
        <v>22.641956695164875</v>
      </c>
      <c r="AE29" s="108">
        <v>2006</v>
      </c>
      <c r="AF29" s="109">
        <v>30.404927662886365</v>
      </c>
      <c r="AG29" s="109">
        <v>20.799392477619179</v>
      </c>
      <c r="AH29" s="109">
        <v>48.795679859494456</v>
      </c>
    </row>
    <row r="30" spans="1:34" ht="15.75">
      <c r="A30" s="65" t="s">
        <v>54</v>
      </c>
      <c r="B30" s="79">
        <f>[4]WorksheetNONOIL!B32</f>
        <v>249.83920972583735</v>
      </c>
      <c r="C30" s="79">
        <f>[4]WorksheetNONOIL!C32</f>
        <v>259.27272368374065</v>
      </c>
      <c r="D30" s="79">
        <f>[4]WorksheetNONOIL!D32</f>
        <v>270.78237328234979</v>
      </c>
      <c r="E30" s="79">
        <f>[4]WorksheetNONOIL!E32</f>
        <v>311.81224933890746</v>
      </c>
      <c r="F30" s="79">
        <f>[4]WorksheetNONOIL!F32</f>
        <v>346.86159199999997</v>
      </c>
      <c r="G30" s="79">
        <f>[4]WorksheetNONOIL!G32</f>
        <v>364.20467159999998</v>
      </c>
      <c r="H30" s="79">
        <f>[4]WorksheetNONOIL!H32</f>
        <v>392.97684065639999</v>
      </c>
      <c r="I30" s="79">
        <f>[4]WorksheetNONOIL!I32</f>
        <v>437.15759929343216</v>
      </c>
      <c r="J30" s="69" t="s">
        <v>54</v>
      </c>
      <c r="K30" s="82">
        <f t="shared" si="9"/>
        <v>3.7758340527314544</v>
      </c>
      <c r="L30" s="82">
        <f t="shared" si="9"/>
        <v>4.4392057271124941</v>
      </c>
      <c r="M30" s="82">
        <f t="shared" si="9"/>
        <v>15.152343765661243</v>
      </c>
      <c r="N30" s="82">
        <f t="shared" si="9"/>
        <v>11.240527828974905</v>
      </c>
      <c r="O30" s="82">
        <f t="shared" si="9"/>
        <v>5</v>
      </c>
      <c r="P30" s="82">
        <f t="shared" si="9"/>
        <v>7.8999999999999915</v>
      </c>
      <c r="Q30" s="82">
        <f t="shared" si="9"/>
        <v>11.24258583870639</v>
      </c>
      <c r="S30" s="75" t="s">
        <v>112</v>
      </c>
      <c r="T30" s="109">
        <f>K53</f>
        <v>20.799392477619179</v>
      </c>
      <c r="U30" s="109">
        <f t="shared" ref="U30:AA30" si="11">L53</f>
        <v>20.746856189008966</v>
      </c>
      <c r="V30" s="109">
        <f t="shared" si="11"/>
        <v>20.424559090022186</v>
      </c>
      <c r="W30" s="109">
        <f t="shared" si="11"/>
        <v>18.999786882845886</v>
      </c>
      <c r="X30" s="109">
        <f t="shared" si="11"/>
        <v>18.784800426847255</v>
      </c>
      <c r="Y30" s="109">
        <f t="shared" si="11"/>
        <v>20.205343197318808</v>
      </c>
      <c r="Z30" s="109">
        <f t="shared" si="11"/>
        <v>22.015555882653992</v>
      </c>
      <c r="AA30" s="109">
        <f t="shared" si="11"/>
        <v>23.472593350500475</v>
      </c>
      <c r="AE30" s="108">
        <v>2007</v>
      </c>
      <c r="AF30" s="109">
        <v>29.050053387201803</v>
      </c>
      <c r="AG30" s="109">
        <v>20.746856189008966</v>
      </c>
      <c r="AH30" s="109">
        <v>50.203090423789234</v>
      </c>
    </row>
    <row r="31" spans="1:34" ht="15.75">
      <c r="A31" s="65" t="s">
        <v>119</v>
      </c>
      <c r="B31" s="79">
        <f>[4]WorksheetNONOIL!B33</f>
        <v>661.61552598741434</v>
      </c>
      <c r="C31" s="79">
        <f>[4]WorksheetNONOIL!C33</f>
        <v>720.31677691726304</v>
      </c>
      <c r="D31" s="79">
        <f>[4]WorksheetNONOIL!D33</f>
        <v>786.30765372768735</v>
      </c>
      <c r="E31" s="79">
        <f>[4]WorksheetNONOIL!E33</f>
        <v>845.05032453227989</v>
      </c>
      <c r="F31" s="79">
        <f>[4]WorksheetNONOIL!F33</f>
        <v>935.5</v>
      </c>
      <c r="G31" s="79">
        <f>[4]WorksheetNONOIL!G33</f>
        <v>1056.8343499999999</v>
      </c>
      <c r="H31" s="79">
        <f>[4]WorksheetNONOIL!H33</f>
        <v>1098.8963571299998</v>
      </c>
      <c r="I31" s="79">
        <f>[4]WorksheetNONOIL!I33</f>
        <v>1198.8959256288299</v>
      </c>
      <c r="J31" s="69" t="s">
        <v>119</v>
      </c>
      <c r="K31" s="82">
        <f t="shared" si="9"/>
        <v>8.8724113362124228</v>
      </c>
      <c r="L31" s="82">
        <f t="shared" si="9"/>
        <v>9.1613688484176663</v>
      </c>
      <c r="M31" s="82">
        <f t="shared" si="9"/>
        <v>7.4706980818650663</v>
      </c>
      <c r="N31" s="82">
        <f t="shared" si="9"/>
        <v>10.703466153661594</v>
      </c>
      <c r="O31" s="82">
        <f t="shared" si="9"/>
        <v>12.969999999999999</v>
      </c>
      <c r="P31" s="82">
        <f t="shared" si="9"/>
        <v>3.980000000000004</v>
      </c>
      <c r="Q31" s="82">
        <f t="shared" si="9"/>
        <v>9.0999999999999943</v>
      </c>
      <c r="S31" s="80" t="s">
        <v>118</v>
      </c>
      <c r="T31" s="110">
        <f>K61</f>
        <v>48.795679859494456</v>
      </c>
      <c r="U31" s="110">
        <f t="shared" ref="U31:AA31" si="12">L61</f>
        <v>50.203090423789234</v>
      </c>
      <c r="V31" s="110">
        <f t="shared" si="12"/>
        <v>48.613539067794278</v>
      </c>
      <c r="W31" s="110">
        <f t="shared" si="12"/>
        <v>49.193755221695312</v>
      </c>
      <c r="X31" s="110">
        <f t="shared" si="12"/>
        <v>51.338858418767344</v>
      </c>
      <c r="Y31" s="110">
        <f t="shared" si="12"/>
        <v>52.629130991518977</v>
      </c>
      <c r="Z31" s="110">
        <f t="shared" si="12"/>
        <v>53.656041787540211</v>
      </c>
      <c r="AA31" s="110">
        <f t="shared" si="12"/>
        <v>53.885449954334653</v>
      </c>
      <c r="AE31" s="108">
        <v>2008</v>
      </c>
      <c r="AF31" s="109">
        <v>30.961901842183547</v>
      </c>
      <c r="AG31" s="109">
        <v>20.424559090022186</v>
      </c>
      <c r="AH31" s="109">
        <v>48.613539067794278</v>
      </c>
    </row>
    <row r="32" spans="1:34" ht="15.75">
      <c r="B32" s="79"/>
      <c r="C32" s="79"/>
      <c r="D32" s="79"/>
      <c r="E32" s="79"/>
      <c r="F32" s="79"/>
      <c r="G32" s="79"/>
      <c r="H32" s="79"/>
      <c r="AE32" s="108">
        <v>2009</v>
      </c>
      <c r="AF32" s="109">
        <v>31.806457895458788</v>
      </c>
      <c r="AG32" s="109">
        <v>18.999786882845886</v>
      </c>
      <c r="AH32" s="109">
        <v>49.193755221695312</v>
      </c>
    </row>
    <row r="33" spans="1:34" ht="15.75">
      <c r="A33" s="64" t="s">
        <v>47</v>
      </c>
      <c r="B33" s="77">
        <f>[4]WorksheetNONOIL!B35</f>
        <v>17809.724423267504</v>
      </c>
      <c r="C33" s="77">
        <f>[4]WorksheetNONOIL!C35</f>
        <v>18609.94595746358</v>
      </c>
      <c r="D33" s="77">
        <f>[4]WorksheetNONOIL!D35</f>
        <v>20343.913404076302</v>
      </c>
      <c r="E33" s="77">
        <f>[4]WorksheetNONOIL!E35</f>
        <v>21520.712192565319</v>
      </c>
      <c r="F33" s="77">
        <f>[4]WorksheetNONOIL!F35</f>
        <v>23155.123830566656</v>
      </c>
      <c r="G33" s="77">
        <f>[4]WorksheetNONOIL!G35</f>
        <v>25104.761196447973</v>
      </c>
      <c r="H33" s="77">
        <f>[4]WorksheetNONOIL!H35</f>
        <v>26881.642239197099</v>
      </c>
      <c r="I33" s="77">
        <f>[4]WorksheetNONOIL!I35</f>
        <v>28541.107746584799</v>
      </c>
      <c r="J33" s="66" t="s">
        <v>47</v>
      </c>
      <c r="K33" s="78">
        <f t="shared" ref="K33:Q33" si="13">C33/B33*100-100</f>
        <v>4.4931719052913905</v>
      </c>
      <c r="L33" s="78">
        <f t="shared" si="13"/>
        <v>9.3174233314595227</v>
      </c>
      <c r="M33" s="78">
        <f t="shared" si="13"/>
        <v>5.7845251555839923</v>
      </c>
      <c r="N33" s="78">
        <f t="shared" si="13"/>
        <v>7.594598279911807</v>
      </c>
      <c r="O33" s="78">
        <f t="shared" si="13"/>
        <v>8.4198960892950936</v>
      </c>
      <c r="P33" s="78">
        <f t="shared" si="13"/>
        <v>7.0778647478253447</v>
      </c>
      <c r="Q33" s="78">
        <f t="shared" si="13"/>
        <v>6.1732296435668417</v>
      </c>
      <c r="AE33" s="108">
        <v>2010</v>
      </c>
      <c r="AF33" s="109">
        <v>29.876341154385404</v>
      </c>
      <c r="AG33" s="109">
        <v>18.784800426847255</v>
      </c>
      <c r="AH33" s="109">
        <v>51.338858418767344</v>
      </c>
    </row>
    <row r="34" spans="1:34" ht="15.75">
      <c r="B34" s="79"/>
      <c r="C34" s="79"/>
      <c r="D34" s="79"/>
      <c r="E34" s="79"/>
      <c r="F34" s="79"/>
      <c r="G34" s="79"/>
      <c r="H34" s="79"/>
      <c r="AE34" s="108">
        <v>2011</v>
      </c>
      <c r="AF34" s="109">
        <v>27.165525811162212</v>
      </c>
      <c r="AG34" s="109">
        <v>20.205343197318808</v>
      </c>
      <c r="AH34" s="109">
        <v>52.629130991518977</v>
      </c>
    </row>
    <row r="35" spans="1:34" ht="15.75">
      <c r="A35" s="68" t="s">
        <v>120</v>
      </c>
      <c r="B35" s="79">
        <f>[4]WorksheetNONOIL!B39</f>
        <v>1301.577312383316</v>
      </c>
      <c r="C35" s="79">
        <f>[4]WorksheetNONOIL!C39</f>
        <v>1753.437955315836</v>
      </c>
      <c r="D35" s="79">
        <f>[4]WorksheetNONOIL!D39</f>
        <v>1248</v>
      </c>
      <c r="E35" s="79">
        <f>[4]WorksheetNONOIL!E39</f>
        <v>933.77661909727419</v>
      </c>
      <c r="F35" s="79">
        <f>[4]WorksheetNONOIL!F39</f>
        <v>1032.2005040000004</v>
      </c>
      <c r="G35" s="79">
        <f>[4]WorksheetNONOIL!G39</f>
        <v>1414.5</v>
      </c>
      <c r="H35" s="79">
        <f>[4]WorksheetNONOIL!H39</f>
        <v>1720.6</v>
      </c>
      <c r="I35" s="79">
        <f>[4]WorksheetNONOIL!I39</f>
        <v>1723.7864136560636</v>
      </c>
      <c r="J35" s="111" t="s">
        <v>120</v>
      </c>
      <c r="K35" s="82"/>
      <c r="L35" s="82"/>
      <c r="M35" s="82"/>
      <c r="N35" s="82"/>
      <c r="O35" s="82"/>
      <c r="P35" s="82"/>
      <c r="AE35" s="112">
        <v>2012</v>
      </c>
      <c r="AF35" s="109">
        <v>24.328402329805808</v>
      </c>
      <c r="AG35" s="109">
        <v>22.015555882653992</v>
      </c>
      <c r="AH35" s="109">
        <v>53.656041787540211</v>
      </c>
    </row>
    <row r="36" spans="1:34" ht="15.75">
      <c r="B36" s="79"/>
      <c r="C36" s="79"/>
      <c r="D36" s="79"/>
      <c r="E36" s="79"/>
      <c r="F36" s="79"/>
      <c r="G36" s="79"/>
      <c r="H36" s="79"/>
      <c r="AE36" s="113">
        <v>2013</v>
      </c>
      <c r="AF36" s="114">
        <v>22.641956695164875</v>
      </c>
      <c r="AG36" s="114">
        <v>23.472593350500475</v>
      </c>
      <c r="AH36" s="114">
        <v>53.885449954334653</v>
      </c>
    </row>
    <row r="37" spans="1:34" ht="26.25" thickBot="1">
      <c r="A37" s="115" t="s">
        <v>49</v>
      </c>
      <c r="B37" s="116">
        <f>[4]WorksheetNONOIL!B42</f>
        <v>18706.02326377964</v>
      </c>
      <c r="C37" s="116">
        <f>[4]WorksheetNONOIL!C42</f>
        <v>19913.875009017123</v>
      </c>
      <c r="D37" s="116">
        <f>[4]WorksheetNONOIL!D42</f>
        <v>21591.913404076302</v>
      </c>
      <c r="E37" s="116">
        <f>[4]WorksheetNONOIL!E42</f>
        <v>22454.488811662592</v>
      </c>
      <c r="F37" s="116">
        <f>[4]WorksheetNONOIL!F42</f>
        <v>24187.324334566656</v>
      </c>
      <c r="G37" s="116">
        <f>[4]WorksheetNONOIL!G42</f>
        <v>26519.261196447973</v>
      </c>
      <c r="H37" s="116">
        <f>[4]WorksheetNONOIL!H42</f>
        <v>28602.242239197098</v>
      </c>
      <c r="I37" s="116">
        <f>[4]WorksheetNONOIL!I42</f>
        <v>30264.894160240863</v>
      </c>
      <c r="J37" s="117" t="s">
        <v>49</v>
      </c>
      <c r="K37" s="118">
        <f t="shared" ref="K37:Q37" si="14">C37/B37*100-100</f>
        <v>6.457020437776535</v>
      </c>
      <c r="L37" s="118">
        <f t="shared" si="14"/>
        <v>8.4264784945137734</v>
      </c>
      <c r="M37" s="118">
        <f t="shared" si="14"/>
        <v>3.9949002732821555</v>
      </c>
      <c r="N37" s="118">
        <f t="shared" si="14"/>
        <v>7.7171007429216161</v>
      </c>
      <c r="O37" s="118">
        <f t="shared" si="14"/>
        <v>9.6411526534528491</v>
      </c>
      <c r="P37" s="118">
        <f t="shared" si="14"/>
        <v>7.8545968053896047</v>
      </c>
      <c r="Q37" s="118">
        <f t="shared" si="14"/>
        <v>5.8130125153797536</v>
      </c>
    </row>
    <row r="38" spans="1:34" ht="15.75" thickTop="1">
      <c r="A38" s="68" t="s">
        <v>121</v>
      </c>
      <c r="B38" s="119"/>
      <c r="C38" s="119"/>
      <c r="D38" s="119"/>
      <c r="F38" s="41"/>
      <c r="G38" s="41"/>
      <c r="H38" s="38" t="s">
        <v>114</v>
      </c>
      <c r="J38" s="111" t="s">
        <v>122</v>
      </c>
    </row>
    <row r="39" spans="1:34">
      <c r="A39" s="120" t="s">
        <v>123</v>
      </c>
      <c r="F39" s="121"/>
      <c r="G39" s="121"/>
      <c r="H39" s="121"/>
      <c r="J39" s="122" t="s">
        <v>123</v>
      </c>
    </row>
    <row r="40" spans="1:34" ht="15">
      <c r="A40" s="120" t="s">
        <v>91</v>
      </c>
      <c r="G40" s="41"/>
      <c r="H40" s="41"/>
      <c r="J40" s="122" t="s">
        <v>91</v>
      </c>
    </row>
    <row r="41" spans="1:34">
      <c r="F41" s="121"/>
      <c r="G41" s="121"/>
      <c r="H41" s="121"/>
    </row>
    <row r="42" spans="1:34">
      <c r="A42" s="64" t="s">
        <v>142</v>
      </c>
      <c r="F42" s="121"/>
      <c r="G42" s="121"/>
      <c r="H42" s="121"/>
      <c r="J42" s="66" t="s">
        <v>143</v>
      </c>
    </row>
    <row r="43" spans="1:34">
      <c r="F43" s="68" t="s">
        <v>107</v>
      </c>
    </row>
    <row r="44" spans="1:34">
      <c r="A44" s="64" t="s">
        <v>50</v>
      </c>
      <c r="B44" s="64">
        <v>2006</v>
      </c>
      <c r="C44" s="64">
        <v>2007</v>
      </c>
      <c r="D44" s="64">
        <v>2008</v>
      </c>
      <c r="E44" s="64">
        <v>2009</v>
      </c>
      <c r="F44" s="64">
        <v>2010</v>
      </c>
      <c r="G44" s="123" t="s">
        <v>71</v>
      </c>
      <c r="H44" s="123" t="s">
        <v>81</v>
      </c>
      <c r="I44" s="123" t="s">
        <v>104</v>
      </c>
      <c r="J44" s="66" t="s">
        <v>50</v>
      </c>
      <c r="K44" s="64">
        <v>2006</v>
      </c>
      <c r="L44" s="64">
        <v>2007</v>
      </c>
      <c r="M44" s="64">
        <v>2008</v>
      </c>
      <c r="N44" s="64">
        <v>2009</v>
      </c>
      <c r="O44" s="64">
        <v>2010</v>
      </c>
      <c r="P44" s="123" t="s">
        <v>71</v>
      </c>
      <c r="Q44" s="123" t="s">
        <v>81</v>
      </c>
      <c r="R44" s="123" t="s">
        <v>104</v>
      </c>
    </row>
    <row r="45" spans="1:34">
      <c r="A45" s="64" t="s">
        <v>30</v>
      </c>
      <c r="B45" s="77">
        <f>[4]WorksheetNONOIL!B52</f>
        <v>5415.0338278538902</v>
      </c>
      <c r="C45" s="77">
        <f>[4]WorksheetNONOIL!C52</f>
        <v>6319.8016024355975</v>
      </c>
      <c r="D45" s="77">
        <f>[4]WorksheetNONOIL!D52</f>
        <v>8874.9513068169417</v>
      </c>
      <c r="E45" s="77">
        <f>[4]WorksheetNONOIL!E52</f>
        <v>11342.832266243851</v>
      </c>
      <c r="F45" s="77">
        <f>[4]WorksheetNONOIL!F52</f>
        <v>12909.62379357528</v>
      </c>
      <c r="G45" s="77">
        <f>[4]WorksheetNONOIL!G52</f>
        <v>14154.757736196527</v>
      </c>
      <c r="H45" s="77">
        <f>[4]WorksheetNONOIL!H52</f>
        <v>15399.076945697172</v>
      </c>
      <c r="I45" s="77">
        <f>[4]WorksheetNONOIL!I52</f>
        <v>16687.416532826985</v>
      </c>
      <c r="J45" s="66" t="s">
        <v>30</v>
      </c>
      <c r="K45" s="78">
        <f t="shared" ref="K45:R45" si="15">B45/B$74*100</f>
        <v>30.404927662886365</v>
      </c>
      <c r="L45" s="78">
        <f t="shared" si="15"/>
        <v>29.050053387201803</v>
      </c>
      <c r="M45" s="78">
        <f t="shared" si="15"/>
        <v>30.961901842183547</v>
      </c>
      <c r="N45" s="78">
        <f t="shared" si="15"/>
        <v>31.806457895458788</v>
      </c>
      <c r="O45" s="78">
        <f t="shared" si="15"/>
        <v>29.876341154385404</v>
      </c>
      <c r="P45" s="78">
        <f t="shared" si="15"/>
        <v>27.165525811162212</v>
      </c>
      <c r="Q45" s="78">
        <f t="shared" si="15"/>
        <v>24.328402329805808</v>
      </c>
      <c r="R45" s="78">
        <f t="shared" si="15"/>
        <v>22.641956695164875</v>
      </c>
    </row>
    <row r="46" spans="1:34" ht="15">
      <c r="B46" s="79"/>
      <c r="C46" s="79"/>
      <c r="D46" s="79"/>
      <c r="E46" s="79"/>
      <c r="F46" s="79"/>
      <c r="G46" s="79"/>
      <c r="H46" s="79"/>
      <c r="K46" s="82"/>
      <c r="L46" s="82"/>
      <c r="M46" s="82"/>
      <c r="N46" s="82"/>
      <c r="O46" s="82"/>
      <c r="P46" s="82"/>
      <c r="Q46" s="82"/>
    </row>
    <row r="47" spans="1:34" ht="15">
      <c r="A47" s="65" t="s">
        <v>31</v>
      </c>
      <c r="B47" s="79">
        <f>[4]WorksheetNONOIL!B54</f>
        <v>3793.6819574757342</v>
      </c>
      <c r="C47" s="79">
        <f>[4]WorksheetNONOIL!C54</f>
        <v>4408.7781435247689</v>
      </c>
      <c r="D47" s="79">
        <f>[4]WorksheetNONOIL!D54</f>
        <v>6434.9820378384557</v>
      </c>
      <c r="E47" s="79">
        <f>[4]WorksheetNONOIL!E54</f>
        <v>8425.261563810669</v>
      </c>
      <c r="F47" s="79">
        <f>[4]WorksheetNONOIL!F54</f>
        <v>9421.5535809743942</v>
      </c>
      <c r="G47" s="79">
        <f>[4]WorksheetNONOIL!G54</f>
        <v>10649.86091572737</v>
      </c>
      <c r="H47" s="79">
        <f>[4]WorksheetNONOIL!H54</f>
        <v>11477.035613051914</v>
      </c>
      <c r="I47" s="79">
        <f>[4]WorksheetNONOIL!I54</f>
        <v>12215.799831615919</v>
      </c>
      <c r="J47" s="69" t="s">
        <v>31</v>
      </c>
      <c r="K47" s="82">
        <f t="shared" ref="K47:R51" si="16">B47/B$74*100</f>
        <v>21.301182810664272</v>
      </c>
      <c r="L47" s="82">
        <f t="shared" si="16"/>
        <v>20.265705871583673</v>
      </c>
      <c r="M47" s="82">
        <f t="shared" si="16"/>
        <v>22.44961975833386</v>
      </c>
      <c r="N47" s="82">
        <f t="shared" si="16"/>
        <v>23.625292246017796</v>
      </c>
      <c r="O47" s="82">
        <f t="shared" si="16"/>
        <v>21.804008659771878</v>
      </c>
      <c r="P47" s="82">
        <f t="shared" si="16"/>
        <v>20.438998461390735</v>
      </c>
      <c r="Q47" s="82">
        <f t="shared" si="16"/>
        <v>18.132121875386549</v>
      </c>
      <c r="R47" s="82">
        <f t="shared" si="16"/>
        <v>16.574741227328463</v>
      </c>
    </row>
    <row r="48" spans="1:34" ht="15">
      <c r="A48" s="65" t="s">
        <v>32</v>
      </c>
      <c r="B48" s="79">
        <f>[4]WorksheetNONOIL!B55</f>
        <v>537.18817130132459</v>
      </c>
      <c r="C48" s="79">
        <f>[4]WorksheetNONOIL!C55</f>
        <v>580.93800986017527</v>
      </c>
      <c r="D48" s="79">
        <f>[4]WorksheetNONOIL!D55</f>
        <v>706.4150381563918</v>
      </c>
      <c r="E48" s="79">
        <f>[4]WorksheetNONOIL!E55</f>
        <v>873.76476069564103</v>
      </c>
      <c r="F48" s="79">
        <f>[4]WorksheetNONOIL!F55</f>
        <v>1391.5822232971773</v>
      </c>
      <c r="G48" s="79">
        <f>[4]WorksheetNONOIL!G55</f>
        <v>1995.695898074948</v>
      </c>
      <c r="H48" s="79">
        <f>[4]WorksheetNONOIL!H55</f>
        <v>2043.7921692185544</v>
      </c>
      <c r="I48" s="79">
        <f>[4]WorksheetNONOIL!I55</f>
        <v>2189.5528739824599</v>
      </c>
      <c r="J48" s="69" t="s">
        <v>32</v>
      </c>
      <c r="K48" s="82">
        <f t="shared" si="16"/>
        <v>3.0162632421168483</v>
      </c>
      <c r="L48" s="82">
        <f t="shared" si="16"/>
        <v>2.6703813288361591</v>
      </c>
      <c r="M48" s="82">
        <f t="shared" si="16"/>
        <v>2.4644589378693804</v>
      </c>
      <c r="N48" s="82">
        <f t="shared" si="16"/>
        <v>2.4501254553775187</v>
      </c>
      <c r="O48" s="82">
        <f t="shared" si="16"/>
        <v>3.2204954933152572</v>
      </c>
      <c r="P48" s="82">
        <f t="shared" si="16"/>
        <v>3.830099351806584</v>
      </c>
      <c r="Q48" s="82">
        <f t="shared" si="16"/>
        <v>3.2289077031431406</v>
      </c>
      <c r="R48" s="82">
        <f t="shared" si="16"/>
        <v>2.9708470006103527</v>
      </c>
    </row>
    <row r="49" spans="1:18" ht="15">
      <c r="A49" s="65" t="s">
        <v>33</v>
      </c>
      <c r="B49" s="79">
        <f>[4]WorksheetNONOIL!B56</f>
        <v>437.09725333260457</v>
      </c>
      <c r="C49" s="79">
        <f>[4]WorksheetNONOIL!C56</f>
        <v>501.03928080432507</v>
      </c>
      <c r="D49" s="79">
        <f>[4]WorksheetNONOIL!D56</f>
        <v>606.45814054328378</v>
      </c>
      <c r="E49" s="79">
        <f>[4]WorksheetNONOIL!E56</f>
        <v>729.11437410507097</v>
      </c>
      <c r="F49" s="79">
        <f>[4]WorksheetNONOIL!F56</f>
        <v>873.03973916283837</v>
      </c>
      <c r="G49" s="79">
        <f>[4]WorksheetNONOIL!G56</f>
        <v>1003.8158538509966</v>
      </c>
      <c r="H49" s="79">
        <f>[4]WorksheetNONOIL!H56</f>
        <v>1159.4073111979014</v>
      </c>
      <c r="I49" s="79">
        <f>[4]WorksheetNONOIL!I56</f>
        <v>1342.7389800643703</v>
      </c>
      <c r="J49" s="69" t="s">
        <v>33</v>
      </c>
      <c r="K49" s="82">
        <f t="shared" si="16"/>
        <v>2.4542617445644419</v>
      </c>
      <c r="L49" s="82">
        <f t="shared" si="16"/>
        <v>2.3031130994430873</v>
      </c>
      <c r="M49" s="82">
        <f t="shared" si="16"/>
        <v>2.1157408947665353</v>
      </c>
      <c r="N49" s="82">
        <f t="shared" si="16"/>
        <v>2.0445110265768052</v>
      </c>
      <c r="O49" s="82">
        <f t="shared" si="16"/>
        <v>2.0204487369760091</v>
      </c>
      <c r="P49" s="82">
        <f t="shared" si="16"/>
        <v>1.9265031585606269</v>
      </c>
      <c r="Q49" s="82">
        <f t="shared" si="16"/>
        <v>1.8317024864806857</v>
      </c>
      <c r="R49" s="82">
        <f t="shared" si="16"/>
        <v>1.8218660617550329</v>
      </c>
    </row>
    <row r="50" spans="1:18" ht="15">
      <c r="A50" s="65" t="s">
        <v>34</v>
      </c>
      <c r="B50" s="79">
        <f>[4]WorksheetNONOIL!B57</f>
        <v>736.00308898936498</v>
      </c>
      <c r="C50" s="79">
        <f>[4]WorksheetNONOIL!C57</f>
        <v>910.23389659034774</v>
      </c>
      <c r="D50" s="79">
        <f>[4]WorksheetNONOIL!D57</f>
        <v>1071.5037493696761</v>
      </c>
      <c r="E50" s="79">
        <f>[4]WorksheetNONOIL!E57</f>
        <v>1314.0593416210063</v>
      </c>
      <c r="F50" s="79">
        <f>[4]WorksheetNONOIL!F57</f>
        <v>1614.1846906192839</v>
      </c>
      <c r="G50" s="79">
        <f>[4]WorksheetNONOIL!G57</f>
        <v>1549.2298986687638</v>
      </c>
      <c r="H50" s="79">
        <f>[4]WorksheetNONOIL!H57</f>
        <v>1705.254081147614</v>
      </c>
      <c r="I50" s="79">
        <f>[4]WorksheetNONOIL!I57</f>
        <v>1917.5994607030461</v>
      </c>
      <c r="J50" s="69" t="s">
        <v>34</v>
      </c>
      <c r="K50" s="82">
        <f t="shared" si="16"/>
        <v>4.1325911142556153</v>
      </c>
      <c r="L50" s="82">
        <f t="shared" si="16"/>
        <v>4.1840464233243768</v>
      </c>
      <c r="M50" s="82">
        <f t="shared" si="16"/>
        <v>3.7381381333363355</v>
      </c>
      <c r="N50" s="82">
        <f t="shared" si="16"/>
        <v>3.6847563413051621</v>
      </c>
      <c r="O50" s="82">
        <f t="shared" si="16"/>
        <v>3.735657465644223</v>
      </c>
      <c r="P50" s="82">
        <f t="shared" si="16"/>
        <v>2.9732508025968656</v>
      </c>
      <c r="Q50" s="82">
        <f t="shared" si="16"/>
        <v>2.6940645538039583</v>
      </c>
      <c r="R50" s="82">
        <f t="shared" si="16"/>
        <v>2.6018529508446622</v>
      </c>
    </row>
    <row r="51" spans="1:18" ht="15">
      <c r="A51" s="65" t="s">
        <v>35</v>
      </c>
      <c r="B51" s="79">
        <f>[4]WorksheetNONOIL!B58</f>
        <v>448.25152805618654</v>
      </c>
      <c r="C51" s="79">
        <f>[4]WorksheetNONOIL!C58</f>
        <v>499.75028151615567</v>
      </c>
      <c r="D51" s="79">
        <f>[4]WorksheetNONOIL!D58</f>
        <v>762.00737906552672</v>
      </c>
      <c r="E51" s="79">
        <f>[4]WorksheetNONOIL!E58</f>
        <v>874.39698670710482</v>
      </c>
      <c r="F51" s="79">
        <f>[4]WorksheetNONOIL!F58</f>
        <v>1000.8457828187629</v>
      </c>
      <c r="G51" s="79">
        <f>[4]WorksheetNONOIL!G58</f>
        <v>951.85106794939759</v>
      </c>
      <c r="H51" s="79">
        <f>[4]WorksheetNONOIL!H58</f>
        <v>1057.3799402997433</v>
      </c>
      <c r="I51" s="79">
        <f>[4]WorksheetNONOIL!I58</f>
        <v>1211.2782604436502</v>
      </c>
      <c r="J51" s="69" t="s">
        <v>35</v>
      </c>
      <c r="K51" s="82">
        <f t="shared" si="16"/>
        <v>2.5168919934020351</v>
      </c>
      <c r="L51" s="82">
        <f t="shared" si="16"/>
        <v>2.2971879928506662</v>
      </c>
      <c r="M51" s="82">
        <f t="shared" si="16"/>
        <v>2.6584030557468199</v>
      </c>
      <c r="N51" s="82">
        <f t="shared" si="16"/>
        <v>2.4518982815590258</v>
      </c>
      <c r="O51" s="82">
        <f t="shared" si="16"/>
        <v>2.3162262919932952</v>
      </c>
      <c r="P51" s="82">
        <f t="shared" si="16"/>
        <v>1.8267733886139799</v>
      </c>
      <c r="Q51" s="82">
        <f t="shared" si="16"/>
        <v>1.6705134141346136</v>
      </c>
      <c r="R51" s="82">
        <f t="shared" si="16"/>
        <v>1.6434964552367191</v>
      </c>
    </row>
    <row r="52" spans="1:18" ht="15">
      <c r="B52" s="79"/>
      <c r="C52" s="79"/>
      <c r="D52" s="79"/>
      <c r="E52" s="79"/>
      <c r="F52" s="79"/>
      <c r="G52" s="79"/>
      <c r="H52" s="79"/>
      <c r="K52" s="82"/>
      <c r="L52" s="82"/>
      <c r="M52" s="82"/>
      <c r="N52" s="82"/>
      <c r="O52" s="82"/>
      <c r="P52" s="82"/>
      <c r="Q52" s="82"/>
    </row>
    <row r="53" spans="1:18">
      <c r="A53" s="64" t="s">
        <v>36</v>
      </c>
      <c r="B53" s="77">
        <f>B55+B56+B57+B58+B59</f>
        <v>3704.3144819778067</v>
      </c>
      <c r="C53" s="77">
        <f t="shared" ref="C53:I53" si="17">C55+C56+C57+C58+C59</f>
        <v>4513.4517737775932</v>
      </c>
      <c r="D53" s="77">
        <f t="shared" si="17"/>
        <v>5854.5165704319861</v>
      </c>
      <c r="E53" s="77">
        <f t="shared" si="17"/>
        <v>6775.7119140660725</v>
      </c>
      <c r="F53" s="77">
        <f t="shared" si="17"/>
        <v>8116.9479654436964</v>
      </c>
      <c r="G53" s="77">
        <f t="shared" si="17"/>
        <v>10528.11345978944</v>
      </c>
      <c r="H53" s="77">
        <f t="shared" si="17"/>
        <v>13935.121363228087</v>
      </c>
      <c r="I53" s="77">
        <f t="shared" si="17"/>
        <v>17299.606549866432</v>
      </c>
      <c r="J53" s="66" t="s">
        <v>36</v>
      </c>
      <c r="K53" s="78">
        <f t="shared" ref="K53:R53" si="18">B53/B$74*100</f>
        <v>20.799392477619179</v>
      </c>
      <c r="L53" s="78">
        <f t="shared" si="18"/>
        <v>20.746856189008966</v>
      </c>
      <c r="M53" s="78">
        <f t="shared" si="18"/>
        <v>20.424559090022186</v>
      </c>
      <c r="N53" s="78">
        <f t="shared" si="18"/>
        <v>18.999786882845886</v>
      </c>
      <c r="O53" s="78">
        <f t="shared" si="18"/>
        <v>18.784800426847255</v>
      </c>
      <c r="P53" s="78">
        <f t="shared" si="18"/>
        <v>20.205343197318808</v>
      </c>
      <c r="Q53" s="78">
        <f t="shared" si="18"/>
        <v>22.015555882653992</v>
      </c>
      <c r="R53" s="78">
        <f t="shared" si="18"/>
        <v>23.472593350500475</v>
      </c>
    </row>
    <row r="54" spans="1:18" ht="15">
      <c r="A54" s="65" t="s">
        <v>114</v>
      </c>
      <c r="B54" s="79"/>
      <c r="C54" s="79"/>
      <c r="D54" s="79"/>
      <c r="E54" s="79"/>
      <c r="F54" s="79"/>
      <c r="G54" s="79"/>
      <c r="H54" s="79"/>
      <c r="I54" s="79"/>
      <c r="J54" s="69" t="s">
        <v>114</v>
      </c>
      <c r="K54" s="82"/>
      <c r="L54" s="82"/>
      <c r="M54" s="82"/>
      <c r="N54" s="82"/>
      <c r="O54" s="82"/>
      <c r="P54" s="82"/>
      <c r="Q54" s="82"/>
    </row>
    <row r="55" spans="1:18" ht="15">
      <c r="A55" s="65" t="s">
        <v>37</v>
      </c>
      <c r="B55" s="79">
        <f>[4]WorksheetNONOIL!B62</f>
        <v>497.44519969572951</v>
      </c>
      <c r="C55" s="79">
        <f>[4]WorksheetNONOIL!C62</f>
        <v>601.61411156516158</v>
      </c>
      <c r="D55" s="79">
        <f>[4]WorksheetNONOIL!D62</f>
        <v>693.22622251940084</v>
      </c>
      <c r="E55" s="79">
        <f>[4]WorksheetNONOIL!E62</f>
        <v>740.03046551895466</v>
      </c>
      <c r="F55" s="79">
        <f>[4]WorksheetNONOIL!F62</f>
        <v>835.19022575999998</v>
      </c>
      <c r="G55" s="79">
        <f>[4]WorksheetNONOIL!G62</f>
        <v>943.60053210984006</v>
      </c>
      <c r="H55" s="79">
        <f>[4]WorksheetNONOIL!H62</f>
        <v>1310.7601757794964</v>
      </c>
      <c r="I55" s="79">
        <f>[4]WorksheetNONOIL!I62</f>
        <v>1403.6879726348961</v>
      </c>
      <c r="J55" s="69" t="s">
        <v>37</v>
      </c>
      <c r="K55" s="82">
        <f t="shared" ref="K55:R59" si="19">B55/B$74*100</f>
        <v>2.7931100328865419</v>
      </c>
      <c r="L55" s="82">
        <f t="shared" si="19"/>
        <v>2.7654225811023037</v>
      </c>
      <c r="M55" s="82">
        <f t="shared" si="19"/>
        <v>2.4184473259686468</v>
      </c>
      <c r="N55" s="82">
        <f t="shared" si="19"/>
        <v>2.0751208596228201</v>
      </c>
      <c r="O55" s="82">
        <f t="shared" si="19"/>
        <v>1.9328547843533581</v>
      </c>
      <c r="P55" s="82">
        <f t="shared" si="19"/>
        <v>1.8109391264893602</v>
      </c>
      <c r="Q55" s="82">
        <f t="shared" si="19"/>
        <v>2.0708189865341864</v>
      </c>
      <c r="R55" s="82">
        <f t="shared" si="19"/>
        <v>1.9045633712924961</v>
      </c>
    </row>
    <row r="56" spans="1:18" ht="15">
      <c r="A56" s="65" t="s">
        <v>38</v>
      </c>
      <c r="B56" s="79">
        <f>[4]WorksheetNONOIL!B63</f>
        <v>1823.4832603298671</v>
      </c>
      <c r="C56" s="79">
        <f>[4]WorksheetNONOIL!C63</f>
        <v>1990.450073870963</v>
      </c>
      <c r="D56" s="79">
        <f>[4]WorksheetNONOIL!D63</f>
        <v>2276.709126187669</v>
      </c>
      <c r="E56" s="79">
        <f>[4]WorksheetNONOIL!E63</f>
        <v>2478.422063526963</v>
      </c>
      <c r="F56" s="79">
        <f>[4]WorksheetNONOIL!F63</f>
        <v>2941.4726095071396</v>
      </c>
      <c r="G56" s="79">
        <f>[4]WorksheetNONOIL!G63</f>
        <v>3842.4603771622237</v>
      </c>
      <c r="H56" s="79">
        <f>[4]WorksheetNONOIL!H63</f>
        <v>4680.1167393835885</v>
      </c>
      <c r="I56" s="79">
        <f>[4]WorksheetNONOIL!I63</f>
        <v>4929.4242180321826</v>
      </c>
      <c r="J56" s="69" t="s">
        <v>38</v>
      </c>
      <c r="K56" s="82">
        <f t="shared" si="19"/>
        <v>10.238694417683288</v>
      </c>
      <c r="L56" s="82">
        <f t="shared" si="19"/>
        <v>9.1494455914924426</v>
      </c>
      <c r="M56" s="82">
        <f t="shared" si="19"/>
        <v>7.9427190134644494</v>
      </c>
      <c r="N56" s="82">
        <f t="shared" si="19"/>
        <v>6.9497481017455547</v>
      </c>
      <c r="O56" s="82">
        <f t="shared" si="19"/>
        <v>6.8073586483326469</v>
      </c>
      <c r="P56" s="82">
        <f t="shared" si="19"/>
        <v>7.3743725254471721</v>
      </c>
      <c r="Q56" s="82">
        <f t="shared" si="19"/>
        <v>7.3939342850025609</v>
      </c>
      <c r="R56" s="82">
        <f t="shared" si="19"/>
        <v>6.6883815992261146</v>
      </c>
    </row>
    <row r="57" spans="1:18" ht="15">
      <c r="A57" s="65" t="s">
        <v>39</v>
      </c>
      <c r="B57" s="79">
        <f>[4]WorksheetNONOIL!B64</f>
        <v>142.71911509884251</v>
      </c>
      <c r="C57" s="79">
        <f>[4]WorksheetNONOIL!C64</f>
        <v>129.96883236546432</v>
      </c>
      <c r="D57" s="79">
        <f>[4]WorksheetNONOIL!D64</f>
        <v>155.21331974316601</v>
      </c>
      <c r="E57" s="79">
        <f>[4]WorksheetNONOIL!E64</f>
        <v>166.86113232478905</v>
      </c>
      <c r="F57" s="79">
        <f>[4]WorksheetNONOIL!F64</f>
        <v>265.99253951600002</v>
      </c>
      <c r="G57" s="79">
        <f>[4]WorksheetNONOIL!G64</f>
        <v>279.69647515186438</v>
      </c>
      <c r="H57" s="79">
        <f>[4]WorksheetNONOIL!H64</f>
        <v>329.32805527461238</v>
      </c>
      <c r="I57" s="79">
        <f>[4]WorksheetNONOIL!I64</f>
        <v>541.58996201813454</v>
      </c>
      <c r="J57" s="69" t="s">
        <v>39</v>
      </c>
      <c r="K57" s="82">
        <f t="shared" si="19"/>
        <v>0.8013549884712825</v>
      </c>
      <c r="L57" s="82">
        <f t="shared" si="19"/>
        <v>0.59742405796946785</v>
      </c>
      <c r="M57" s="82">
        <f t="shared" si="19"/>
        <v>0.54149024646434385</v>
      </c>
      <c r="N57" s="82">
        <f t="shared" si="19"/>
        <v>0.46789562387088579</v>
      </c>
      <c r="O57" s="82">
        <f t="shared" si="19"/>
        <v>0.61557826797836479</v>
      </c>
      <c r="P57" s="82">
        <f t="shared" si="19"/>
        <v>0.53678783887619674</v>
      </c>
      <c r="Q57" s="82">
        <f t="shared" si="19"/>
        <v>0.52029257698150699</v>
      </c>
      <c r="R57" s="82">
        <f t="shared" si="19"/>
        <v>0.73484451247608418</v>
      </c>
    </row>
    <row r="58" spans="1:18" ht="15">
      <c r="A58" s="65" t="s">
        <v>40</v>
      </c>
      <c r="B58" s="79">
        <f>[4]WorksheetNONOIL!B65</f>
        <v>224.3613600308218</v>
      </c>
      <c r="C58" s="79">
        <f>[4]WorksheetNONOIL!C65</f>
        <v>226.96636816948859</v>
      </c>
      <c r="D58" s="79">
        <f>[4]WorksheetNONOIL!D65</f>
        <v>228.88780012856219</v>
      </c>
      <c r="E58" s="79">
        <f>[4]WorksheetNONOIL!E65</f>
        <v>246.39794840645183</v>
      </c>
      <c r="F58" s="79">
        <f>[4]WorksheetNONOIL!F65</f>
        <v>368.30223197999999</v>
      </c>
      <c r="G58" s="79">
        <f>[4]WorksheetNONOIL!G65</f>
        <v>467.42226993585837</v>
      </c>
      <c r="H58" s="79">
        <f>[4]WorksheetNONOIL!H65</f>
        <v>505.32741149403694</v>
      </c>
      <c r="I58" s="79">
        <f>[4]WorksheetNONOIL!I65</f>
        <v>569.09491818257015</v>
      </c>
      <c r="J58" s="69" t="s">
        <v>40</v>
      </c>
      <c r="K58" s="82">
        <f t="shared" si="19"/>
        <v>1.2597688470558537</v>
      </c>
      <c r="L58" s="82">
        <f t="shared" si="19"/>
        <v>1.0432898890183371</v>
      </c>
      <c r="M58" s="82">
        <f t="shared" si="19"/>
        <v>0.79851723749857928</v>
      </c>
      <c r="N58" s="82">
        <f t="shared" si="19"/>
        <v>0.69092496367421419</v>
      </c>
      <c r="O58" s="82">
        <f t="shared" si="19"/>
        <v>0.85235040977973253</v>
      </c>
      <c r="P58" s="82">
        <f t="shared" si="19"/>
        <v>0.89706740131509743</v>
      </c>
      <c r="Q58" s="82">
        <f t="shared" si="19"/>
        <v>0.79834710992475533</v>
      </c>
      <c r="R58" s="82">
        <f t="shared" si="19"/>
        <v>0.77216401158204062</v>
      </c>
    </row>
    <row r="59" spans="1:18" ht="15">
      <c r="A59" s="65" t="s">
        <v>41</v>
      </c>
      <c r="B59" s="79">
        <f>[4]WorksheetNONOIL!B66</f>
        <v>1016.3055468225463</v>
      </c>
      <c r="C59" s="79">
        <f>[4]WorksheetNONOIL!C66</f>
        <v>1564.4523878065152</v>
      </c>
      <c r="D59" s="79">
        <f>[4]WorksheetNONOIL!D66</f>
        <v>2500.4801018531884</v>
      </c>
      <c r="E59" s="79">
        <f>[4]WorksheetNONOIL!E66</f>
        <v>3144.0003042889139</v>
      </c>
      <c r="F59" s="79">
        <f>[4]WorksheetNONOIL!F66</f>
        <v>3705.9903586805563</v>
      </c>
      <c r="G59" s="79">
        <f>[4]WorksheetNONOIL!G66</f>
        <v>4994.9338054296531</v>
      </c>
      <c r="H59" s="79">
        <f>[4]WorksheetNONOIL!H66</f>
        <v>7109.5889812963524</v>
      </c>
      <c r="I59" s="79">
        <f>[4]WorksheetNONOIL!I66</f>
        <v>9855.809478998648</v>
      </c>
      <c r="J59" s="69" t="s">
        <v>41</v>
      </c>
      <c r="K59" s="82">
        <f t="shared" si="19"/>
        <v>5.7064641915222136</v>
      </c>
      <c r="L59" s="82">
        <f t="shared" si="19"/>
        <v>7.1912740694264139</v>
      </c>
      <c r="M59" s="82">
        <f t="shared" si="19"/>
        <v>8.7233852666261651</v>
      </c>
      <c r="N59" s="82">
        <f t="shared" si="19"/>
        <v>8.8160973339324133</v>
      </c>
      <c r="O59" s="82">
        <f t="shared" si="19"/>
        <v>8.5766583164031527</v>
      </c>
      <c r="P59" s="82">
        <f t="shared" si="19"/>
        <v>9.5861763051909836</v>
      </c>
      <c r="Q59" s="82">
        <f t="shared" si="19"/>
        <v>11.232162924210982</v>
      </c>
      <c r="R59" s="82">
        <f t="shared" si="19"/>
        <v>13.37263985592374</v>
      </c>
    </row>
    <row r="60" spans="1:18" ht="15">
      <c r="B60" s="79"/>
      <c r="C60" s="79"/>
      <c r="D60" s="79"/>
      <c r="E60" s="79"/>
      <c r="F60" s="79"/>
      <c r="G60" s="79"/>
      <c r="H60" s="79"/>
      <c r="K60" s="82"/>
      <c r="L60" s="82"/>
      <c r="M60" s="82"/>
      <c r="N60" s="82"/>
      <c r="O60" s="82"/>
      <c r="P60" s="82"/>
      <c r="Q60" s="82"/>
    </row>
    <row r="61" spans="1:18">
      <c r="A61" s="64" t="s">
        <v>42</v>
      </c>
      <c r="B61" s="77">
        <f>[4]Worksheet!B70</f>
        <v>8690.3761134358065</v>
      </c>
      <c r="C61" s="77">
        <f>[4]Worksheet!C70</f>
        <v>10921.617495107923</v>
      </c>
      <c r="D61" s="77">
        <f>[4]Worksheet!D70</f>
        <v>13934.634709386777</v>
      </c>
      <c r="E61" s="77">
        <f>[4]Worksheet!E70</f>
        <v>17543.4974828183</v>
      </c>
      <c r="F61" s="77">
        <f>[4]Worksheet!F70</f>
        <v>22183.618293588377</v>
      </c>
      <c r="G61" s="77">
        <f>[4]Worksheet!G70</f>
        <v>27422.719671614293</v>
      </c>
      <c r="H61" s="77">
        <f>[4]Worksheet!H70</f>
        <v>33962.506246273093</v>
      </c>
      <c r="I61" s="77">
        <f>[4]Worksheet!I70</f>
        <v>39714.277372450262</v>
      </c>
      <c r="J61" s="66" t="s">
        <v>42</v>
      </c>
      <c r="K61" s="78">
        <f t="shared" ref="K61:R61" si="20">B61/B$74*100</f>
        <v>48.795679859494456</v>
      </c>
      <c r="L61" s="78">
        <f t="shared" si="20"/>
        <v>50.203090423789234</v>
      </c>
      <c r="M61" s="78">
        <f t="shared" si="20"/>
        <v>48.613539067794278</v>
      </c>
      <c r="N61" s="78">
        <f t="shared" si="20"/>
        <v>49.193755221695312</v>
      </c>
      <c r="O61" s="78">
        <f t="shared" si="20"/>
        <v>51.338858418767344</v>
      </c>
      <c r="P61" s="78">
        <f t="shared" si="20"/>
        <v>52.629130991518977</v>
      </c>
      <c r="Q61" s="78">
        <f t="shared" si="20"/>
        <v>53.656041787540211</v>
      </c>
      <c r="R61" s="78">
        <f t="shared" si="20"/>
        <v>53.885449954334653</v>
      </c>
    </row>
    <row r="62" spans="1:18" ht="15">
      <c r="B62" s="79"/>
      <c r="C62" s="79"/>
      <c r="D62" s="79"/>
      <c r="E62" s="79"/>
      <c r="F62" s="79"/>
      <c r="G62" s="79"/>
      <c r="H62" s="79"/>
      <c r="K62" s="82"/>
      <c r="L62" s="82"/>
      <c r="M62" s="82"/>
      <c r="N62" s="82"/>
      <c r="O62" s="82"/>
      <c r="P62" s="82"/>
      <c r="Q62" s="82"/>
    </row>
    <row r="63" spans="1:18" ht="15">
      <c r="A63" s="65" t="s">
        <v>43</v>
      </c>
      <c r="B63" s="79">
        <f>[4]WorksheetNONOIL!B70</f>
        <v>1140.6992353102196</v>
      </c>
      <c r="C63" s="79">
        <f>[4]Worksheet!C72</f>
        <v>1334.9100563948696</v>
      </c>
      <c r="D63" s="79">
        <f>[4]Worksheet!D72</f>
        <v>1710.2913756892185</v>
      </c>
      <c r="E63" s="79">
        <f>[4]Worksheet!E72</f>
        <v>2108.9320216243109</v>
      </c>
      <c r="F63" s="79">
        <f>[4]Worksheet!F72</f>
        <v>2701.0210230492626</v>
      </c>
      <c r="G63" s="79">
        <f>[4]Worksheet!G72</f>
        <v>3282.32411646739</v>
      </c>
      <c r="H63" s="79">
        <f>[4]Worksheet!H72</f>
        <v>3784.1327202735697</v>
      </c>
      <c r="I63" s="79">
        <f>[4]Worksheet!I72</f>
        <v>4263.393129296217</v>
      </c>
      <c r="J63" s="69" t="s">
        <v>43</v>
      </c>
      <c r="K63" s="82">
        <f t="shared" ref="K63:R72" si="21">B63/B$74*100</f>
        <v>6.4049235586147182</v>
      </c>
      <c r="L63" s="82">
        <f t="shared" si="21"/>
        <v>6.1361433229863351</v>
      </c>
      <c r="M63" s="82">
        <f t="shared" si="21"/>
        <v>5.9666663922931313</v>
      </c>
      <c r="N63" s="82">
        <f t="shared" si="21"/>
        <v>5.9136603606315186</v>
      </c>
      <c r="O63" s="82">
        <f t="shared" si="21"/>
        <v>6.2508890142830547</v>
      </c>
      <c r="P63" s="82">
        <f t="shared" si="21"/>
        <v>6.2993703013708071</v>
      </c>
      <c r="Q63" s="82">
        <f t="shared" si="21"/>
        <v>5.9784040051778513</v>
      </c>
      <c r="R63" s="82">
        <f t="shared" si="21"/>
        <v>5.7846918615649354</v>
      </c>
    </row>
    <row r="64" spans="1:18" ht="15">
      <c r="A64" s="65" t="s">
        <v>44</v>
      </c>
      <c r="B64" s="79">
        <f>[4]WorksheetNONOIL!B71</f>
        <v>894.08203413493095</v>
      </c>
      <c r="C64" s="79">
        <f>[4]Worksheet!C73</f>
        <v>1209.9018783635354</v>
      </c>
      <c r="D64" s="79">
        <f>[4]Worksheet!D73</f>
        <v>1715.6192627299465</v>
      </c>
      <c r="E64" s="79">
        <f>[4]Worksheet!E73</f>
        <v>2195.5552793974812</v>
      </c>
      <c r="F64" s="79">
        <f>[4]Worksheet!F73</f>
        <v>2592.7517740984867</v>
      </c>
      <c r="G64" s="79">
        <f>[4]Worksheet!G73</f>
        <v>3007.434258090304</v>
      </c>
      <c r="H64" s="79">
        <f>[4]Worksheet!H73</f>
        <v>3611.2211954289514</v>
      </c>
      <c r="I64" s="79">
        <f>[4]Worksheet!I73</f>
        <v>4158.9072697413449</v>
      </c>
      <c r="J64" s="69" t="s">
        <v>44</v>
      </c>
      <c r="K64" s="82">
        <f t="shared" si="21"/>
        <v>5.0201901662602824</v>
      </c>
      <c r="L64" s="82">
        <f t="shared" si="21"/>
        <v>5.561521764574195</v>
      </c>
      <c r="M64" s="82">
        <f t="shared" si="21"/>
        <v>5.9852537072967138</v>
      </c>
      <c r="N64" s="82">
        <f t="shared" si="21"/>
        <v>6.156560805287584</v>
      </c>
      <c r="O64" s="82">
        <f t="shared" si="21"/>
        <v>6.0003248561088824</v>
      </c>
      <c r="P64" s="82">
        <f t="shared" si="21"/>
        <v>5.7718072245493994</v>
      </c>
      <c r="Q64" s="82">
        <f t="shared" si="21"/>
        <v>5.7052278168443351</v>
      </c>
      <c r="R64" s="82">
        <f t="shared" si="21"/>
        <v>5.6429225048376894</v>
      </c>
    </row>
    <row r="65" spans="1:18" ht="15">
      <c r="A65" s="65" t="s">
        <v>45</v>
      </c>
      <c r="B65" s="79">
        <f>[4]WorksheetNONOIL!B72</f>
        <v>2357.2216847258742</v>
      </c>
      <c r="C65" s="79">
        <f>[4]Worksheet!C74</f>
        <v>2848.7579081732324</v>
      </c>
      <c r="D65" s="79">
        <f>[4]Worksheet!D74</f>
        <v>3262.4582229018879</v>
      </c>
      <c r="E65" s="79">
        <f>[4]Worksheet!E74</f>
        <v>3757.7169599604058</v>
      </c>
      <c r="F65" s="79">
        <f>[4]Worksheet!F74</f>
        <v>4578.4487588046486</v>
      </c>
      <c r="G65" s="79">
        <f>[4]Worksheet!G74</f>
        <v>5996.8521842823284</v>
      </c>
      <c r="H65" s="79">
        <f>[4]Worksheet!H74</f>
        <v>7703.9161270601371</v>
      </c>
      <c r="I65" s="79">
        <f>[4]Worksheet!I74</f>
        <v>9557.7479842952525</v>
      </c>
      <c r="J65" s="69" t="s">
        <v>45</v>
      </c>
      <c r="K65" s="82">
        <f t="shared" si="21"/>
        <v>13.235587641357792</v>
      </c>
      <c r="L65" s="82">
        <f t="shared" si="21"/>
        <v>13.094804952065594</v>
      </c>
      <c r="M65" s="82">
        <f t="shared" si="21"/>
        <v>11.381686250393795</v>
      </c>
      <c r="N65" s="82">
        <f t="shared" si="21"/>
        <v>10.537021395063851</v>
      </c>
      <c r="O65" s="82">
        <f t="shared" si="21"/>
        <v>10.595761678508007</v>
      </c>
      <c r="P65" s="82">
        <f t="shared" si="21"/>
        <v>11.509037867971337</v>
      </c>
      <c r="Q65" s="82">
        <f t="shared" si="21"/>
        <v>12.171117250412115</v>
      </c>
      <c r="R65" s="82">
        <f t="shared" si="21"/>
        <v>12.968221626038092</v>
      </c>
    </row>
    <row r="66" spans="1:18" ht="15">
      <c r="A66" s="65" t="s">
        <v>46</v>
      </c>
      <c r="B66" s="79">
        <f>[4]WorksheetNONOIL!B73</f>
        <v>483.03722895626902</v>
      </c>
      <c r="C66" s="79">
        <f>[4]Worksheet!C75</f>
        <v>511.39006518431506</v>
      </c>
      <c r="D66" s="79">
        <f>[4]Worksheet!D75</f>
        <v>621.5000170694758</v>
      </c>
      <c r="E66" s="79">
        <f>[4]Worksheet!E75</f>
        <v>656.54133384602164</v>
      </c>
      <c r="F66" s="79">
        <f>[4]Worksheet!F75</f>
        <v>831.09811169498391</v>
      </c>
      <c r="G66" s="79">
        <f>[4]Worksheet!G75</f>
        <v>988.91533212474417</v>
      </c>
      <c r="H66" s="79">
        <f>[4]Worksheet!H75</f>
        <v>1232.5247350403536</v>
      </c>
      <c r="I66" s="79">
        <f>[4]Worksheet!I75</f>
        <v>1691.7840344794643</v>
      </c>
      <c r="J66" s="69" t="s">
        <v>46</v>
      </c>
      <c r="K66" s="82">
        <f t="shared" si="21"/>
        <v>2.7122105737088518</v>
      </c>
      <c r="L66" s="82">
        <f t="shared" si="21"/>
        <v>2.3506922574220721</v>
      </c>
      <c r="M66" s="82">
        <f t="shared" si="21"/>
        <v>2.1682172507966215</v>
      </c>
      <c r="N66" s="82">
        <f t="shared" si="21"/>
        <v>1.841008824026007</v>
      </c>
      <c r="O66" s="82">
        <f t="shared" si="21"/>
        <v>1.9233845319429104</v>
      </c>
      <c r="P66" s="82">
        <f t="shared" si="21"/>
        <v>1.8979063775278304</v>
      </c>
      <c r="Q66" s="82">
        <f t="shared" si="21"/>
        <v>1.9472178586572728</v>
      </c>
      <c r="R66" s="82">
        <f t="shared" si="21"/>
        <v>2.2954602212333053</v>
      </c>
    </row>
    <row r="67" spans="1:18" ht="15">
      <c r="A67" s="65" t="s">
        <v>51</v>
      </c>
      <c r="B67" s="79">
        <f>[4]WorksheetNONOIL!B74</f>
        <v>472.85610000000003</v>
      </c>
      <c r="C67" s="79">
        <f>[4]Worksheet!C76</f>
        <v>738.89503776796414</v>
      </c>
      <c r="D67" s="79">
        <f>[4]Worksheet!D76</f>
        <v>1088.6849002244226</v>
      </c>
      <c r="E67" s="79">
        <f>[4]Worksheet!E76</f>
        <v>1547.2447221114082</v>
      </c>
      <c r="F67" s="79">
        <f>[4]Worksheet!F76</f>
        <v>2239.9398246633409</v>
      </c>
      <c r="G67" s="79">
        <f>[4]Worksheet!G76</f>
        <v>2465.9497529718724</v>
      </c>
      <c r="H67" s="79">
        <f>[4]Worksheet!H76</f>
        <v>3384.9599069094302</v>
      </c>
      <c r="I67" s="79">
        <f>[4]Worksheet!I76</f>
        <v>4061.8075200436701</v>
      </c>
      <c r="J67" s="69" t="s">
        <v>51</v>
      </c>
      <c r="K67" s="82">
        <f t="shared" si="21"/>
        <v>2.6550444507846369</v>
      </c>
      <c r="L67" s="82">
        <f t="shared" si="21"/>
        <v>3.3964579341265155</v>
      </c>
      <c r="M67" s="82">
        <f t="shared" si="21"/>
        <v>3.7980777417814888</v>
      </c>
      <c r="N67" s="82">
        <f t="shared" si="21"/>
        <v>4.3386319177321209</v>
      </c>
      <c r="O67" s="82">
        <f t="shared" si="21"/>
        <v>5.1838231258327463</v>
      </c>
      <c r="P67" s="82">
        <f t="shared" si="21"/>
        <v>4.7326010739189659</v>
      </c>
      <c r="Q67" s="82">
        <f t="shared" si="21"/>
        <v>5.3477664132696692</v>
      </c>
      <c r="R67" s="82">
        <f t="shared" si="21"/>
        <v>5.5111748299689509</v>
      </c>
    </row>
    <row r="68" spans="1:18" ht="15">
      <c r="A68" s="65" t="s">
        <v>117</v>
      </c>
      <c r="B68" s="79">
        <f>[4]WorksheetNONOIL!B75+[4]WorksheetNONOIL!B76</f>
        <v>913.92707483695062</v>
      </c>
      <c r="C68" s="79">
        <f>[4]WorksheetNONOIL!C75+[4]WorksheetNONOIL!C76</f>
        <v>1017.643996087937</v>
      </c>
      <c r="D68" s="79">
        <f>[4]WorksheetNONOIL!D75+[4]WorksheetNONOIL!D76</f>
        <v>1185.1479306478539</v>
      </c>
      <c r="E68" s="79">
        <f>[4]WorksheetNONOIL!E75+[4]WorksheetNONOIL!E76</f>
        <v>1462.167013819289</v>
      </c>
      <c r="F68" s="79">
        <f>[4]WorksheetNONOIL!F75+[4]WorksheetNONOIL!F76</f>
        <v>1944.8306617025805</v>
      </c>
      <c r="G68" s="79">
        <f>[4]WorksheetNONOIL!G75+[4]WorksheetNONOIL!G76</f>
        <v>2590.6174374947914</v>
      </c>
      <c r="H68" s="79">
        <f>[4]WorksheetNONOIL!H75+[4]WorksheetNONOIL!H76</f>
        <v>3279.1233255765064</v>
      </c>
      <c r="I68" s="79">
        <f>[4]WorksheetNONOIL!I75+[4]WorksheetNONOIL!I76</f>
        <v>3712.988387649264</v>
      </c>
      <c r="J68" s="69" t="s">
        <v>117</v>
      </c>
      <c r="K68" s="82">
        <f t="shared" si="21"/>
        <v>5.1316182840142721</v>
      </c>
      <c r="L68" s="82">
        <f t="shared" si="21"/>
        <v>4.677775391576656</v>
      </c>
      <c r="M68" s="82">
        <f t="shared" si="21"/>
        <v>4.1346067858423554</v>
      </c>
      <c r="N68" s="82">
        <f t="shared" si="21"/>
        <v>4.1000653513650498</v>
      </c>
      <c r="O68" s="82">
        <f t="shared" si="21"/>
        <v>4.5008611610705636</v>
      </c>
      <c r="P68" s="82">
        <f t="shared" si="21"/>
        <v>4.9718607818449314</v>
      </c>
      <c r="Q68" s="82">
        <f t="shared" si="21"/>
        <v>5.1805593176133256</v>
      </c>
      <c r="R68" s="82">
        <f t="shared" si="21"/>
        <v>5.0378872078506607</v>
      </c>
    </row>
    <row r="69" spans="1:18" ht="15">
      <c r="A69" s="65" t="s">
        <v>52</v>
      </c>
      <c r="B69" s="79">
        <f>[4]WorksheetNONOIL!B77</f>
        <v>862.13806675830995</v>
      </c>
      <c r="C69" s="79">
        <f>[4]WorksheetNONOIL!C77</f>
        <v>1289.4461006720501</v>
      </c>
      <c r="D69" s="79">
        <f>[4]WorksheetNONOIL!D77</f>
        <v>1799.0260278000001</v>
      </c>
      <c r="E69" s="79">
        <f>[4]WorksheetNONOIL!E77</f>
        <v>2478.6946579999999</v>
      </c>
      <c r="F69" s="79">
        <f>[4]WorksheetNONOIL!F77</f>
        <v>3023.5869011432442</v>
      </c>
      <c r="G69" s="79">
        <f>[4]WorksheetNONOIL!G77</f>
        <v>3896.7987981934129</v>
      </c>
      <c r="H69" s="79">
        <f>[4]WorksheetNONOIL!H77</f>
        <v>4870.6867538379111</v>
      </c>
      <c r="I69" s="79">
        <f>[4]WorksheetNONOIL!I77</f>
        <v>5198.0315173995123</v>
      </c>
      <c r="J69" s="69" t="s">
        <v>52</v>
      </c>
      <c r="K69" s="82">
        <f t="shared" si="21"/>
        <v>4.8408276639697476</v>
      </c>
      <c r="L69" s="82">
        <f t="shared" si="21"/>
        <v>5.9271604428224567</v>
      </c>
      <c r="M69" s="82">
        <f t="shared" si="21"/>
        <v>6.2762335655286643</v>
      </c>
      <c r="N69" s="82">
        <f t="shared" si="21"/>
        <v>6.9505124844346104</v>
      </c>
      <c r="O69" s="82">
        <f t="shared" si="21"/>
        <v>6.9973932016084648</v>
      </c>
      <c r="P69" s="82">
        <f t="shared" si="21"/>
        <v>7.4786577281027986</v>
      </c>
      <c r="Q69" s="82">
        <f t="shared" si="21"/>
        <v>7.6950084337967297</v>
      </c>
      <c r="R69" s="82">
        <f t="shared" si="21"/>
        <v>7.0528355474041531</v>
      </c>
    </row>
    <row r="70" spans="1:18" ht="15">
      <c r="A70" s="65" t="s">
        <v>53</v>
      </c>
      <c r="B70" s="79">
        <f>[4]WorksheetNONOIL!B78</f>
        <v>654.95995300000004</v>
      </c>
      <c r="C70" s="79">
        <f>[4]WorksheetNONOIL!C78</f>
        <v>855.90166658040016</v>
      </c>
      <c r="D70" s="79">
        <f>[4]WorksheetNONOIL!D78</f>
        <v>1131.8424571574933</v>
      </c>
      <c r="E70" s="79">
        <f>[4]WorksheetNONOIL!E78</f>
        <v>1505.6462935113166</v>
      </c>
      <c r="F70" s="79">
        <f>[4]WorksheetNONOIL!F78</f>
        <v>1876.8533126956215</v>
      </c>
      <c r="G70" s="79">
        <f>[4]WorksheetNONOIL!G78</f>
        <v>2306.6377064764174</v>
      </c>
      <c r="H70" s="79">
        <f>[4]WorksheetNONOIL!H78</f>
        <v>2731.9125004194743</v>
      </c>
      <c r="I70" s="79">
        <f>[4]WorksheetNONOIL!I78</f>
        <v>3248.5653725142179</v>
      </c>
      <c r="J70" s="69" t="s">
        <v>53</v>
      </c>
      <c r="K70" s="82">
        <f t="shared" si="21"/>
        <v>3.6775411984720439</v>
      </c>
      <c r="L70" s="82">
        <f t="shared" si="21"/>
        <v>3.9342989974199911</v>
      </c>
      <c r="M70" s="82">
        <f t="shared" si="21"/>
        <v>3.9486408260525887</v>
      </c>
      <c r="N70" s="82">
        <f t="shared" si="21"/>
        <v>4.2219856836408711</v>
      </c>
      <c r="O70" s="82">
        <f t="shared" si="21"/>
        <v>4.3435432947890265</v>
      </c>
      <c r="P70" s="82">
        <f t="shared" si="21"/>
        <v>4.4268526046227148</v>
      </c>
      <c r="Q70" s="82">
        <f t="shared" si="21"/>
        <v>4.3160422325574475</v>
      </c>
      <c r="R70" s="82">
        <f t="shared" si="21"/>
        <v>4.4077449820459682</v>
      </c>
    </row>
    <row r="71" spans="1:18" ht="15">
      <c r="A71" s="65" t="s">
        <v>54</v>
      </c>
      <c r="B71" s="79">
        <f>[4]WorksheetNONOIL!B79</f>
        <v>249.83920972583735</v>
      </c>
      <c r="C71" s="79">
        <f>[4]WorksheetNONOIL!C79</f>
        <v>308.01599573628386</v>
      </c>
      <c r="D71" s="79">
        <f>[4]WorksheetNONOIL!D79</f>
        <v>380.8803199999669</v>
      </c>
      <c r="E71" s="79">
        <f>[4]WorksheetNONOIL!E79</f>
        <v>513.15336004387154</v>
      </c>
      <c r="F71" s="79">
        <f>[4]WorksheetNONOIL!F79</f>
        <v>673.58471741620883</v>
      </c>
      <c r="G71" s="79">
        <f>[4]WorksheetNONOIL!G79</f>
        <v>728.48187188562986</v>
      </c>
      <c r="H71" s="79">
        <f>[4]WorksheetNONOIL!H79</f>
        <v>872.4954531387001</v>
      </c>
      <c r="I71" s="79">
        <f>[4]WorksheetNONOIL!I79</f>
        <v>1064.7333942261016</v>
      </c>
      <c r="J71" s="69" t="s">
        <v>54</v>
      </c>
      <c r="K71" s="82">
        <f t="shared" si="21"/>
        <v>1.4028246804281546</v>
      </c>
      <c r="L71" s="82">
        <f t="shared" si="21"/>
        <v>1.4158484210647897</v>
      </c>
      <c r="M71" s="82">
        <f t="shared" si="21"/>
        <v>1.3287711305413337</v>
      </c>
      <c r="N71" s="82">
        <f t="shared" si="21"/>
        <v>1.4389343293668801</v>
      </c>
      <c r="O71" s="82">
        <f t="shared" si="21"/>
        <v>1.5588561785915218</v>
      </c>
      <c r="P71" s="82">
        <f t="shared" si="21"/>
        <v>1.3980877286982396</v>
      </c>
      <c r="Q71" s="82">
        <f t="shared" si="21"/>
        <v>1.3784216086286674</v>
      </c>
      <c r="R71" s="82">
        <f t="shared" si="21"/>
        <v>1.4446602538229607</v>
      </c>
    </row>
    <row r="72" spans="1:18" ht="15">
      <c r="A72" s="65" t="s">
        <v>119</v>
      </c>
      <c r="B72" s="79">
        <f>[4]WorksheetNONOIL!B80</f>
        <v>661.61552598741434</v>
      </c>
      <c r="C72" s="79">
        <f>[4]WorksheetNONOIL!C80</f>
        <v>806.75479014733469</v>
      </c>
      <c r="D72" s="79">
        <f>[4]WorksheetNONOIL!D80</f>
        <v>1039.1841951665117</v>
      </c>
      <c r="E72" s="79">
        <f>[4]WorksheetNONOIL!E80</f>
        <v>1317.8458405041961</v>
      </c>
      <c r="F72" s="79">
        <f>[4]WorksheetNONOIL!F80</f>
        <v>1721.5032083199999</v>
      </c>
      <c r="G72" s="79">
        <f>[4]WorksheetNONOIL!G80</f>
        <v>2158.7082136274053</v>
      </c>
      <c r="H72" s="79">
        <f>[4]WorksheetNONOIL!H80</f>
        <v>2491.5335285880515</v>
      </c>
      <c r="I72" s="79">
        <f>[4]WorksheetNONOIL!I80</f>
        <v>2756.3187628052183</v>
      </c>
      <c r="J72" s="69" t="s">
        <v>119</v>
      </c>
      <c r="K72" s="82">
        <f t="shared" si="21"/>
        <v>3.7149116418839534</v>
      </c>
      <c r="L72" s="82">
        <f t="shared" si="21"/>
        <v>3.7083869397306275</v>
      </c>
      <c r="M72" s="82">
        <f t="shared" si="21"/>
        <v>3.6253854172675863</v>
      </c>
      <c r="N72" s="82">
        <f t="shared" si="21"/>
        <v>3.6953740701468196</v>
      </c>
      <c r="O72" s="82">
        <f t="shared" si="21"/>
        <v>3.9840213760321626</v>
      </c>
      <c r="P72" s="82">
        <f t="shared" si="21"/>
        <v>4.1429493029119646</v>
      </c>
      <c r="Q72" s="82">
        <f t="shared" si="21"/>
        <v>3.9362768505827845</v>
      </c>
      <c r="R72" s="82">
        <f t="shared" si="21"/>
        <v>3.7398509195679366</v>
      </c>
    </row>
    <row r="73" spans="1:18" ht="15">
      <c r="B73" s="79"/>
      <c r="C73" s="79"/>
      <c r="D73" s="79"/>
      <c r="E73" s="79"/>
      <c r="F73" s="79"/>
      <c r="G73" s="79"/>
      <c r="K73" s="82"/>
      <c r="L73" s="82"/>
      <c r="M73" s="82"/>
      <c r="N73" s="82"/>
      <c r="O73" s="82"/>
      <c r="P73" s="82"/>
      <c r="Q73" s="82"/>
    </row>
    <row r="74" spans="1:18">
      <c r="A74" s="64" t="s">
        <v>47</v>
      </c>
      <c r="B74" s="77">
        <f>[4]WorksheetNONOIL!B82</f>
        <v>17809.724423267504</v>
      </c>
      <c r="C74" s="77">
        <f>[4]WorksheetNONOIL!C82</f>
        <v>21754.870871321113</v>
      </c>
      <c r="D74" s="77">
        <f>[4]WorksheetNONOIL!D82</f>
        <v>28664.102586635701</v>
      </c>
      <c r="E74" s="77">
        <f>[4]WorksheetNONOIL!E82</f>
        <v>35662.041663128228</v>
      </c>
      <c r="F74" s="77">
        <f>[4]WorksheetNONOIL!F82</f>
        <v>43210.190052607351</v>
      </c>
      <c r="G74" s="77">
        <f>[4]WorksheetNONOIL!G82</f>
        <v>52105.590867600258</v>
      </c>
      <c r="H74" s="77">
        <f>[4]WorksheetNONOIL!H82</f>
        <v>63296.704555198346</v>
      </c>
      <c r="I74" s="77">
        <f>[4]WorksheetNONOIL!I82</f>
        <v>73701.300455143675</v>
      </c>
      <c r="J74" s="66" t="s">
        <v>47</v>
      </c>
      <c r="K74" s="78">
        <f t="shared" ref="K74:R74" si="22">B74/B$74*100</f>
        <v>100</v>
      </c>
      <c r="L74" s="78">
        <f t="shared" si="22"/>
        <v>100</v>
      </c>
      <c r="M74" s="78">
        <f t="shared" si="22"/>
        <v>100</v>
      </c>
      <c r="N74" s="78">
        <f t="shared" si="22"/>
        <v>100</v>
      </c>
      <c r="O74" s="78">
        <f t="shared" si="22"/>
        <v>100</v>
      </c>
      <c r="P74" s="78">
        <f t="shared" si="22"/>
        <v>100</v>
      </c>
      <c r="Q74" s="78">
        <f t="shared" si="22"/>
        <v>100</v>
      </c>
      <c r="R74" s="78">
        <f t="shared" si="22"/>
        <v>100</v>
      </c>
    </row>
    <row r="75" spans="1:18" ht="15">
      <c r="B75" s="79"/>
      <c r="C75" s="79"/>
      <c r="D75" s="79"/>
      <c r="E75" s="79"/>
      <c r="F75" s="79"/>
      <c r="G75" s="79"/>
      <c r="H75" s="79"/>
    </row>
    <row r="76" spans="1:18" ht="15">
      <c r="A76" s="68" t="s">
        <v>120</v>
      </c>
      <c r="B76" s="79">
        <f>[4]WorksheetNONOIL!B86</f>
        <v>895.36021238331523</v>
      </c>
      <c r="C76" s="79">
        <f>[4]WorksheetNONOIL!C86</f>
        <v>1399.5772845737665</v>
      </c>
      <c r="D76" s="79">
        <f>[4]WorksheetNONOIL!D86</f>
        <v>1514.4953769999993</v>
      </c>
      <c r="E76" s="79">
        <f>[4]WorksheetNONOIL!E86</f>
        <v>935.55028999999922</v>
      </c>
      <c r="F76" s="79">
        <f>[4]WorksheetNONOIL!F86</f>
        <v>2654.4</v>
      </c>
      <c r="G76" s="79">
        <f>[4]WorksheetNONOIL!G86</f>
        <v>3964.48</v>
      </c>
      <c r="H76" s="79">
        <f>[4]WorksheetNONOIL!H86</f>
        <v>5167</v>
      </c>
      <c r="I76" s="79">
        <f>[4]WorksheetNONOIL!I86</f>
        <v>6290.1102447735939</v>
      </c>
      <c r="J76" s="111" t="s">
        <v>121</v>
      </c>
    </row>
    <row r="77" spans="1:18" ht="15">
      <c r="B77" s="79"/>
      <c r="C77" s="79"/>
      <c r="D77" s="79"/>
      <c r="E77" s="79"/>
      <c r="F77" s="79"/>
      <c r="G77" s="79"/>
      <c r="J77" s="122" t="s">
        <v>123</v>
      </c>
    </row>
    <row r="78" spans="1:18" ht="25.5">
      <c r="A78" s="124" t="s">
        <v>49</v>
      </c>
      <c r="B78" s="77">
        <f>[4]WorksheetNONOIL!B88</f>
        <v>18705.084635650819</v>
      </c>
      <c r="C78" s="77">
        <f>[4]WorksheetNONOIL!C88</f>
        <v>23169.488125808715</v>
      </c>
      <c r="D78" s="77">
        <f>[4]WorksheetNONOIL!D88</f>
        <v>30265.88963460131</v>
      </c>
      <c r="E78" s="77">
        <f>[4]WorksheetNONOIL!E88</f>
        <v>36698.08218212823</v>
      </c>
      <c r="F78" s="77">
        <f>[4]WorksheetNONOIL!F88</f>
        <v>44352.945139587355</v>
      </c>
      <c r="G78" s="77">
        <f>[4]WorksheetNONOIL!G88</f>
        <v>56070.070867600261</v>
      </c>
      <c r="H78" s="77">
        <f>[4]WorksheetNONOIL!H88</f>
        <v>68463.704555198346</v>
      </c>
      <c r="I78" s="77">
        <f>[4]WorksheetNONOIL!I88</f>
        <v>79991.410699917265</v>
      </c>
      <c r="J78" s="122" t="s">
        <v>91</v>
      </c>
    </row>
    <row r="79" spans="1:18">
      <c r="B79" s="125" t="s">
        <v>114</v>
      </c>
      <c r="C79" s="121"/>
      <c r="D79" s="121"/>
      <c r="E79" s="121"/>
      <c r="F79" s="121"/>
      <c r="G79" s="121"/>
      <c r="H79" s="121"/>
    </row>
    <row r="80" spans="1:18">
      <c r="A80" s="68" t="s">
        <v>121</v>
      </c>
      <c r="C80" s="121"/>
      <c r="D80" s="121"/>
      <c r="E80" s="121"/>
      <c r="G80" s="121"/>
    </row>
    <row r="81" spans="1:10">
      <c r="A81" s="120" t="s">
        <v>123</v>
      </c>
    </row>
    <row r="82" spans="1:10">
      <c r="A82" s="120" t="s">
        <v>91</v>
      </c>
    </row>
    <row r="84" spans="1:10">
      <c r="A84" s="64" t="s">
        <v>144</v>
      </c>
    </row>
    <row r="85" spans="1:10">
      <c r="A85" s="126"/>
      <c r="B85" s="126">
        <v>2006</v>
      </c>
      <c r="C85" s="126">
        <v>2007</v>
      </c>
      <c r="D85" s="126">
        <v>2008</v>
      </c>
      <c r="E85" s="126">
        <v>2009</v>
      </c>
      <c r="F85" s="126">
        <v>2010</v>
      </c>
      <c r="G85" s="127" t="s">
        <v>71</v>
      </c>
      <c r="H85" s="127" t="s">
        <v>81</v>
      </c>
      <c r="I85" s="126" t="s">
        <v>104</v>
      </c>
    </row>
    <row r="86" spans="1:10" ht="15">
      <c r="A86" s="65" t="s">
        <v>128</v>
      </c>
      <c r="B86" s="128">
        <v>21.880007954239726</v>
      </c>
      <c r="C86" s="128">
        <v>22.389618426905447</v>
      </c>
      <c r="D86" s="128">
        <v>22.900352091300917</v>
      </c>
      <c r="E86" s="128">
        <v>23.419663445962684</v>
      </c>
      <c r="F86" s="128">
        <v>24.23</v>
      </c>
      <c r="G86" s="128">
        <v>24.61</v>
      </c>
      <c r="H86" s="128">
        <v>25.867273999999998</v>
      </c>
      <c r="I86" s="128">
        <v>26.479011</v>
      </c>
    </row>
    <row r="87" spans="1:10" ht="15">
      <c r="A87" s="65" t="s">
        <v>129</v>
      </c>
      <c r="B87" s="128">
        <v>0.91999600621888766</v>
      </c>
      <c r="C87" s="128">
        <v>0.9399818694004114</v>
      </c>
      <c r="D87" s="128">
        <v>1.0700141467790372</v>
      </c>
      <c r="E87" s="128">
        <v>1.4199833763304521</v>
      </c>
      <c r="F87" s="128">
        <v>1.4305000000000001</v>
      </c>
      <c r="G87" s="128">
        <v>1.5137</v>
      </c>
      <c r="H87" s="128">
        <v>1.8080333333333334</v>
      </c>
      <c r="I87" s="128">
        <v>1.9200125000000001</v>
      </c>
    </row>
    <row r="88" spans="1:10" ht="15">
      <c r="A88" s="129" t="s">
        <v>130</v>
      </c>
      <c r="B88" s="129">
        <f>B78</f>
        <v>18705.084635650819</v>
      </c>
      <c r="C88" s="129">
        <f t="shared" ref="C88:I88" si="23">C78</f>
        <v>23169.488125808715</v>
      </c>
      <c r="D88" s="129">
        <f t="shared" si="23"/>
        <v>30265.88963460131</v>
      </c>
      <c r="E88" s="129">
        <f t="shared" si="23"/>
        <v>36698.08218212823</v>
      </c>
      <c r="F88" s="129">
        <f t="shared" si="23"/>
        <v>44352.945139587355</v>
      </c>
      <c r="G88" s="129">
        <f t="shared" si="23"/>
        <v>56070.070867600261</v>
      </c>
      <c r="H88" s="129">
        <f t="shared" si="23"/>
        <v>68463.704555198346</v>
      </c>
      <c r="I88" s="129">
        <f t="shared" si="23"/>
        <v>79991.410699917265</v>
      </c>
    </row>
    <row r="89" spans="1:10" ht="15">
      <c r="A89" s="130" t="s">
        <v>131</v>
      </c>
      <c r="B89" s="130">
        <f>B88/B87</f>
        <v>20331.701995671989</v>
      </c>
      <c r="C89" s="130">
        <f t="shared" ref="C89:I89" si="24">C88/C87</f>
        <v>24648.867047390919</v>
      </c>
      <c r="D89" s="130">
        <f t="shared" si="24"/>
        <v>28285.504192358454</v>
      </c>
      <c r="E89" s="130">
        <f t="shared" si="24"/>
        <v>25844.022397617151</v>
      </c>
      <c r="F89" s="130">
        <f t="shared" si="24"/>
        <v>31005.204571539569</v>
      </c>
      <c r="G89" s="130">
        <f t="shared" si="24"/>
        <v>37041.732752593154</v>
      </c>
      <c r="H89" s="130">
        <f t="shared" si="24"/>
        <v>37866.39510067938</v>
      </c>
      <c r="I89" s="130">
        <f t="shared" si="24"/>
        <v>41661.921836403286</v>
      </c>
    </row>
    <row r="90" spans="1:10" ht="15">
      <c r="A90" s="130" t="s">
        <v>132</v>
      </c>
      <c r="B90" s="130">
        <f>B88/B86</f>
        <v>854.89386817276284</v>
      </c>
      <c r="C90" s="130">
        <f t="shared" ref="C90:I90" si="25">C88/C86</f>
        <v>1034.8317547906981</v>
      </c>
      <c r="D90" s="130">
        <f t="shared" si="25"/>
        <v>1321.6342488506243</v>
      </c>
      <c r="E90" s="130">
        <f t="shared" si="25"/>
        <v>1566.9773507549962</v>
      </c>
      <c r="F90" s="130">
        <f t="shared" si="25"/>
        <v>1830.4971167803283</v>
      </c>
      <c r="G90" s="130">
        <f t="shared" si="25"/>
        <v>2278.3450169687226</v>
      </c>
      <c r="H90" s="130">
        <f t="shared" si="25"/>
        <v>2646.7305582798695</v>
      </c>
      <c r="I90" s="130">
        <f t="shared" si="25"/>
        <v>3020.9364956990753</v>
      </c>
    </row>
    <row r="91" spans="1:10" ht="15">
      <c r="A91" s="130" t="s">
        <v>133</v>
      </c>
      <c r="B91" s="130">
        <f>B89/B86</f>
        <v>929.23649928254622</v>
      </c>
      <c r="C91" s="130">
        <f t="shared" ref="C91:I91" si="26">C89/C86</f>
        <v>1100.9060796574609</v>
      </c>
      <c r="D91" s="130">
        <f t="shared" si="26"/>
        <v>1235.1558648350729</v>
      </c>
      <c r="E91" s="130">
        <f t="shared" si="26"/>
        <v>1103.5180952641915</v>
      </c>
      <c r="F91" s="130">
        <f t="shared" si="26"/>
        <v>1279.6204940792229</v>
      </c>
      <c r="G91" s="130">
        <f t="shared" si="26"/>
        <v>1505.1496445588441</v>
      </c>
      <c r="H91" s="130">
        <f t="shared" si="26"/>
        <v>1463.8726562636396</v>
      </c>
      <c r="I91" s="130">
        <f t="shared" si="26"/>
        <v>1573.3941813915665</v>
      </c>
    </row>
    <row r="92" spans="1:10" ht="15">
      <c r="A92" s="131" t="s">
        <v>134</v>
      </c>
      <c r="B92" s="126"/>
      <c r="C92" s="126"/>
      <c r="D92" s="126"/>
      <c r="E92" s="126"/>
      <c r="F92" s="126"/>
      <c r="G92" s="126"/>
      <c r="H92" s="126"/>
      <c r="I92" s="126"/>
    </row>
    <row r="93" spans="1:10" ht="15">
      <c r="A93" s="132" t="s">
        <v>135</v>
      </c>
      <c r="B93" s="133"/>
      <c r="C93" s="130">
        <f>[4]WorksheetNONOIL!C94</f>
        <v>23.867325794661198</v>
      </c>
      <c r="D93" s="130">
        <f>[4]WorksheetNONOIL!D94</f>
        <v>30.628218760205783</v>
      </c>
      <c r="E93" s="130">
        <f>[4]WorksheetNONOIL!E94</f>
        <v>21.252283098836628</v>
      </c>
      <c r="F93" s="130">
        <f>[4]WorksheetNONOIL!F94</f>
        <v>20.859027235998198</v>
      </c>
      <c r="G93" s="130">
        <f>[4]WorksheetNONOIL!G94</f>
        <v>26.417920368392302</v>
      </c>
      <c r="H93" s="130">
        <f>[4]WorksheetNONOIL!H94</f>
        <v>22.103830966904781</v>
      </c>
      <c r="I93" s="130">
        <f>[4]WorksheetNONOIL!I94</f>
        <v>16.83768972131034</v>
      </c>
      <c r="J93" s="134"/>
    </row>
    <row r="94" spans="1:10" ht="15">
      <c r="A94" s="132" t="s">
        <v>136</v>
      </c>
      <c r="B94" s="133"/>
      <c r="C94" s="130">
        <f>[4]WorksheetNONOIL!C95</f>
        <v>6.457020437776535</v>
      </c>
      <c r="D94" s="130">
        <f>[4]WorksheetNONOIL!D95</f>
        <v>8.4264784945137734</v>
      </c>
      <c r="E94" s="130">
        <f>[4]WorksheetNONOIL!E95</f>
        <v>3.9949002732821555</v>
      </c>
      <c r="F94" s="130">
        <f>[4]WorksheetNONOIL!F95</f>
        <v>7.7171007429216161</v>
      </c>
      <c r="G94" s="130">
        <f>[4]WorksheetNONOIL!G95</f>
        <v>9.6411526534528491</v>
      </c>
      <c r="H94" s="130">
        <f>[4]WorksheetNONOIL!H95</f>
        <v>7.8545968053896047</v>
      </c>
      <c r="I94" s="130">
        <f>[4]WorksheetNONOIL!I95</f>
        <v>5.8130125153797536</v>
      </c>
    </row>
    <row r="95" spans="1:10" ht="15">
      <c r="A95" s="135" t="s">
        <v>55</v>
      </c>
      <c r="B95" s="135"/>
      <c r="C95" s="136">
        <f>[4]WorksheetNONOIL!C93</f>
        <v>16.354304568444022</v>
      </c>
      <c r="D95" s="136">
        <f>[4]WorksheetNONOIL!D93</f>
        <v>20.476308530868124</v>
      </c>
      <c r="E95" s="136">
        <f>[4]WorksheetNONOIL!E93</f>
        <v>16.594451055008278</v>
      </c>
      <c r="F95" s="136">
        <f>[4]WorksheetNONOIL!F93</f>
        <v>12.200408665325284</v>
      </c>
      <c r="G95" s="136">
        <f>[4]WorksheetNONOIL!G93</f>
        <v>15.30152439017715</v>
      </c>
      <c r="H95" s="136">
        <f>[4]WorksheetNONOIL!H93</f>
        <v>13.211522349136587</v>
      </c>
      <c r="I95" s="136">
        <f>[4]WorksheetNONOIL!I93</f>
        <v>10.419018364426762</v>
      </c>
    </row>
    <row r="96" spans="1:10">
      <c r="A96" s="120" t="s">
        <v>123</v>
      </c>
    </row>
    <row r="97" spans="1:1">
      <c r="A97" s="120" t="s">
        <v>91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K9" sqref="K9"/>
    </sheetView>
  </sheetViews>
  <sheetFormatPr defaultRowHeight="17.25"/>
  <cols>
    <col min="1" max="1" width="11.140625" style="353" customWidth="1"/>
    <col min="2" max="2" width="71.28515625" style="280" customWidth="1"/>
    <col min="3" max="3" width="1.7109375" style="282" customWidth="1"/>
    <col min="4" max="16384" width="9.140625" style="282"/>
  </cols>
  <sheetData>
    <row r="1" spans="1:2" ht="9.75" customHeight="1"/>
    <row r="2" spans="1:2">
      <c r="A2" s="354" t="s">
        <v>193</v>
      </c>
    </row>
    <row r="3" spans="1:2" ht="30.75" customHeight="1">
      <c r="A3" s="355">
        <v>0</v>
      </c>
      <c r="B3" s="280" t="s">
        <v>16</v>
      </c>
    </row>
    <row r="4" spans="1:2">
      <c r="A4" s="280" t="s">
        <v>10</v>
      </c>
      <c r="B4" s="280" t="s">
        <v>17</v>
      </c>
    </row>
    <row r="5" spans="1:2">
      <c r="A5" s="280" t="s">
        <v>11</v>
      </c>
      <c r="B5" s="280" t="s">
        <v>18</v>
      </c>
    </row>
    <row r="6" spans="1:2">
      <c r="A6" s="280" t="s">
        <v>6</v>
      </c>
      <c r="B6" s="280" t="s">
        <v>19</v>
      </c>
    </row>
    <row r="7" spans="1:2">
      <c r="A7" s="280" t="s">
        <v>12</v>
      </c>
      <c r="B7" s="280" t="s">
        <v>20</v>
      </c>
    </row>
    <row r="8" spans="1:2">
      <c r="A8" s="280" t="s">
        <v>72</v>
      </c>
      <c r="B8" s="280" t="s">
        <v>73</v>
      </c>
    </row>
    <row r="9" spans="1:2">
      <c r="A9" s="280" t="s">
        <v>194</v>
      </c>
      <c r="B9" s="280" t="s">
        <v>5</v>
      </c>
    </row>
    <row r="10" spans="1:2">
      <c r="A10" s="280" t="s">
        <v>13</v>
      </c>
      <c r="B10" s="280" t="s">
        <v>4</v>
      </c>
    </row>
    <row r="11" spans="1:2">
      <c r="A11" s="280" t="s">
        <v>14</v>
      </c>
      <c r="B11" s="280" t="s">
        <v>21</v>
      </c>
    </row>
    <row r="12" spans="1:2" ht="52.5" customHeight="1">
      <c r="A12" s="280"/>
    </row>
    <row r="13" spans="1:2">
      <c r="A13" s="353" t="s">
        <v>22</v>
      </c>
    </row>
    <row r="14" spans="1:2">
      <c r="A14" s="353" t="s">
        <v>23</v>
      </c>
    </row>
    <row r="32" spans="1:1">
      <c r="A32" s="356" t="s">
        <v>75</v>
      </c>
    </row>
    <row r="33" spans="1:1">
      <c r="A33" s="356"/>
    </row>
    <row r="34" spans="1:1">
      <c r="A34" s="356" t="s">
        <v>76</v>
      </c>
    </row>
    <row r="35" spans="1:1">
      <c r="A35" s="356" t="s">
        <v>147</v>
      </c>
    </row>
    <row r="36" spans="1:1">
      <c r="A36" s="356" t="s">
        <v>77</v>
      </c>
    </row>
    <row r="37" spans="1:1">
      <c r="A37" s="356" t="s">
        <v>78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view="pageBreakPreview" topLeftCell="B1" zoomScale="60" zoomScaleNormal="95" workbookViewId="0">
      <selection activeCell="P31" sqref="P31"/>
    </sheetView>
  </sheetViews>
  <sheetFormatPr defaultRowHeight="15"/>
  <cols>
    <col min="1" max="1" width="1.28515625" style="10" hidden="1" customWidth="1"/>
    <col min="2" max="2" width="112.7109375" style="10" customWidth="1"/>
    <col min="3" max="3" width="6.140625" style="10" customWidth="1"/>
    <col min="4" max="4" width="0.7109375" style="10" customWidth="1"/>
    <col min="5" max="5" width="9.140625" style="10"/>
    <col min="6" max="16384" width="9.140625" style="6"/>
  </cols>
  <sheetData>
    <row r="2" spans="2:3" ht="17.25" customHeight="1"/>
    <row r="3" spans="2:3" ht="18.75" customHeight="1">
      <c r="B3" s="430" t="s">
        <v>159</v>
      </c>
      <c r="C3" s="181" t="s">
        <v>3</v>
      </c>
    </row>
    <row r="4" spans="2:3" ht="9.75" customHeight="1">
      <c r="C4" s="431"/>
    </row>
    <row r="5" spans="2:3">
      <c r="B5" s="432" t="s">
        <v>160</v>
      </c>
      <c r="C5" s="431">
        <v>3</v>
      </c>
    </row>
    <row r="6" spans="2:3" ht="5.25" customHeight="1"/>
    <row r="7" spans="2:3" ht="19.5" customHeight="1">
      <c r="B7" s="432" t="s">
        <v>161</v>
      </c>
      <c r="C7" s="431">
        <v>3</v>
      </c>
    </row>
    <row r="8" spans="2:3" ht="24.75" customHeight="1">
      <c r="B8" s="432" t="s">
        <v>162</v>
      </c>
      <c r="C8" s="431">
        <v>4</v>
      </c>
    </row>
    <row r="9" spans="2:3" ht="25.5" customHeight="1">
      <c r="B9" s="430" t="s">
        <v>197</v>
      </c>
      <c r="C9" s="431"/>
    </row>
    <row r="10" spans="2:3" ht="30" customHeight="1">
      <c r="B10" s="433" t="s">
        <v>270</v>
      </c>
      <c r="C10" s="10">
        <v>5</v>
      </c>
    </row>
    <row r="11" spans="2:3" ht="37.5" customHeight="1">
      <c r="B11" s="433" t="s">
        <v>271</v>
      </c>
      <c r="C11" s="10">
        <v>6</v>
      </c>
    </row>
    <row r="12" spans="2:3" ht="37.5" customHeight="1">
      <c r="B12" s="433" t="s">
        <v>272</v>
      </c>
      <c r="C12" s="10">
        <v>7</v>
      </c>
    </row>
    <row r="13" spans="2:3" ht="37.5" customHeight="1">
      <c r="B13" s="433" t="s">
        <v>273</v>
      </c>
      <c r="C13" s="10">
        <v>8</v>
      </c>
    </row>
    <row r="14" spans="2:3" ht="39.75" customHeight="1">
      <c r="B14" s="433" t="s">
        <v>278</v>
      </c>
      <c r="C14" s="10">
        <v>9</v>
      </c>
    </row>
    <row r="15" spans="2:3" ht="37.5" customHeight="1">
      <c r="B15" s="433" t="s">
        <v>275</v>
      </c>
      <c r="C15" s="10">
        <v>9</v>
      </c>
    </row>
    <row r="16" spans="2:3" ht="37.5" customHeight="1">
      <c r="B16" s="433" t="s">
        <v>276</v>
      </c>
      <c r="C16" s="10">
        <v>10</v>
      </c>
    </row>
    <row r="17" spans="2:3" ht="37.5" customHeight="1">
      <c r="B17" s="433" t="s">
        <v>277</v>
      </c>
      <c r="C17" s="10">
        <v>10</v>
      </c>
    </row>
    <row r="18" spans="2:3" ht="28.5" customHeight="1">
      <c r="B18" s="433" t="s">
        <v>269</v>
      </c>
      <c r="C18" s="10">
        <v>11</v>
      </c>
    </row>
    <row r="19" spans="2:3" ht="33" customHeight="1">
      <c r="B19" s="433" t="s">
        <v>230</v>
      </c>
      <c r="C19" s="10">
        <v>12</v>
      </c>
    </row>
  </sheetData>
  <pageMargins left="0.7" right="0.7" top="0.75" bottom="0.75" header="0.3" footer="0.3"/>
  <pageSetup scale="75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opLeftCell="A41" zoomScaleNormal="100" workbookViewId="0">
      <selection activeCell="K9" sqref="K9"/>
    </sheetView>
  </sheetViews>
  <sheetFormatPr defaultRowHeight="15.75"/>
  <cols>
    <col min="1" max="1" width="1.42578125" style="189" customWidth="1"/>
    <col min="2" max="2" width="56.85546875" style="189" customWidth="1"/>
    <col min="3" max="3" width="13.85546875" style="189" customWidth="1"/>
    <col min="4" max="4" width="14.85546875" style="189" customWidth="1"/>
    <col min="5" max="5" width="13.85546875" style="189" customWidth="1"/>
    <col min="6" max="6" width="15.28515625" style="189" customWidth="1"/>
    <col min="7" max="8" width="15.42578125" style="189" customWidth="1"/>
    <col min="9" max="9" width="17" style="189" customWidth="1"/>
    <col min="10" max="11" width="10.85546875" style="189" customWidth="1"/>
    <col min="12" max="12" width="11.28515625" style="189" customWidth="1"/>
    <col min="13" max="13" width="10.85546875" style="189" customWidth="1"/>
    <col min="14" max="14" width="10.42578125" style="189" bestFit="1" customWidth="1"/>
    <col min="15" max="16384" width="9.140625" style="189"/>
  </cols>
  <sheetData>
    <row r="1" spans="2:9" ht="12" customHeight="1">
      <c r="B1" s="206"/>
      <c r="C1" s="206"/>
      <c r="D1" s="206"/>
      <c r="E1" s="206"/>
      <c r="F1" s="206"/>
      <c r="G1" s="206"/>
      <c r="H1" s="206"/>
    </row>
    <row r="2" spans="2:9" ht="18.75">
      <c r="B2" s="206" t="s">
        <v>151</v>
      </c>
      <c r="C2" s="206"/>
      <c r="D2" s="206"/>
      <c r="E2" s="206"/>
      <c r="F2" s="206"/>
      <c r="G2" s="206"/>
      <c r="H2" s="206"/>
    </row>
    <row r="3" spans="2:9" ht="12" customHeight="1">
      <c r="B3" s="207"/>
      <c r="C3" s="207"/>
      <c r="D3" s="207"/>
      <c r="E3" s="207"/>
      <c r="F3" s="207"/>
      <c r="G3" s="207"/>
      <c r="H3" s="207"/>
    </row>
    <row r="4" spans="2:9" ht="21">
      <c r="B4" s="425" t="s">
        <v>233</v>
      </c>
      <c r="C4" s="425"/>
      <c r="D4" s="425"/>
      <c r="E4" s="425"/>
      <c r="F4" s="425"/>
      <c r="G4" s="425"/>
      <c r="H4" s="425"/>
      <c r="I4" s="426"/>
    </row>
    <row r="5" spans="2:9" ht="21">
      <c r="B5" s="427" t="s">
        <v>232</v>
      </c>
      <c r="C5" s="427"/>
      <c r="D5" s="427"/>
      <c r="E5" s="427"/>
      <c r="F5" s="427"/>
      <c r="G5" s="427"/>
      <c r="H5" s="427"/>
      <c r="I5" s="426"/>
    </row>
    <row r="6" spans="2:9" ht="18.75" customHeight="1">
      <c r="B6" s="425"/>
      <c r="C6" s="425"/>
      <c r="D6" s="425"/>
      <c r="E6" s="425"/>
      <c r="F6" s="425"/>
      <c r="G6" s="425"/>
      <c r="H6" s="425"/>
      <c r="I6" s="426"/>
    </row>
    <row r="7" spans="2:9" ht="21">
      <c r="B7" s="427" t="s">
        <v>234</v>
      </c>
      <c r="C7" s="427"/>
      <c r="D7" s="427"/>
      <c r="E7" s="427"/>
      <c r="F7" s="427"/>
      <c r="G7" s="427"/>
      <c r="H7" s="427"/>
      <c r="I7" s="426"/>
    </row>
    <row r="8" spans="2:9" ht="21">
      <c r="B8" s="427" t="s">
        <v>235</v>
      </c>
      <c r="C8" s="427"/>
      <c r="D8" s="427"/>
      <c r="E8" s="427"/>
      <c r="F8" s="427"/>
      <c r="G8" s="427"/>
      <c r="H8" s="427"/>
      <c r="I8" s="426"/>
    </row>
    <row r="9" spans="2:9" ht="21">
      <c r="B9" s="427" t="s">
        <v>236</v>
      </c>
      <c r="C9" s="427"/>
      <c r="D9" s="427"/>
      <c r="E9" s="427"/>
      <c r="F9" s="427"/>
      <c r="G9" s="427"/>
      <c r="H9" s="427"/>
      <c r="I9" s="426"/>
    </row>
    <row r="10" spans="2:9" ht="16.5" customHeight="1">
      <c r="B10" s="427"/>
      <c r="C10" s="427"/>
      <c r="D10" s="427"/>
      <c r="E10" s="427"/>
      <c r="F10" s="427"/>
      <c r="G10" s="427"/>
      <c r="H10" s="427"/>
      <c r="I10" s="426"/>
    </row>
    <row r="11" spans="2:9" ht="18.75" customHeight="1">
      <c r="B11" s="427" t="s">
        <v>237</v>
      </c>
      <c r="C11" s="427"/>
      <c r="D11" s="427"/>
      <c r="E11" s="427"/>
      <c r="F11" s="427"/>
      <c r="G11" s="427"/>
      <c r="H11" s="427"/>
      <c r="I11" s="426"/>
    </row>
    <row r="12" spans="2:9" ht="18.75" customHeight="1">
      <c r="B12" s="427" t="s">
        <v>239</v>
      </c>
      <c r="C12" s="427"/>
      <c r="D12" s="427"/>
      <c r="E12" s="427"/>
      <c r="F12" s="427"/>
      <c r="G12" s="427"/>
      <c r="H12" s="427"/>
      <c r="I12" s="426"/>
    </row>
    <row r="13" spans="2:9" ht="18.75" customHeight="1">
      <c r="B13" s="427" t="s">
        <v>241</v>
      </c>
      <c r="C13" s="427"/>
      <c r="D13" s="427"/>
      <c r="E13" s="427"/>
      <c r="F13" s="427"/>
      <c r="G13" s="427"/>
      <c r="H13" s="427"/>
      <c r="I13" s="426"/>
    </row>
    <row r="14" spans="2:9" ht="21">
      <c r="B14" s="427" t="s">
        <v>240</v>
      </c>
      <c r="C14" s="427"/>
      <c r="D14" s="427"/>
      <c r="E14" s="427"/>
      <c r="F14" s="427"/>
      <c r="G14" s="427"/>
      <c r="H14" s="427"/>
      <c r="I14" s="426"/>
    </row>
    <row r="15" spans="2:9" ht="21">
      <c r="B15" s="427"/>
      <c r="C15" s="427"/>
      <c r="D15" s="427"/>
      <c r="E15" s="427"/>
      <c r="F15" s="427"/>
      <c r="G15" s="427"/>
      <c r="H15" s="427"/>
      <c r="I15" s="426"/>
    </row>
    <row r="16" spans="2:9" ht="21">
      <c r="B16" s="428" t="s">
        <v>152</v>
      </c>
      <c r="C16" s="425"/>
      <c r="D16" s="425"/>
      <c r="E16" s="425"/>
      <c r="F16" s="425"/>
      <c r="G16" s="425"/>
      <c r="H16" s="425"/>
      <c r="I16" s="426"/>
    </row>
    <row r="17" spans="2:9" ht="21">
      <c r="B17" s="427" t="s">
        <v>238</v>
      </c>
      <c r="C17" s="427"/>
      <c r="D17" s="427"/>
      <c r="E17" s="427"/>
      <c r="F17" s="427"/>
      <c r="G17" s="427"/>
      <c r="H17" s="427"/>
      <c r="I17" s="426"/>
    </row>
    <row r="18" spans="2:9" ht="21">
      <c r="B18" s="427" t="s">
        <v>242</v>
      </c>
      <c r="C18" s="427"/>
      <c r="D18" s="427"/>
      <c r="E18" s="427"/>
      <c r="F18" s="427"/>
      <c r="G18" s="427"/>
      <c r="H18" s="427"/>
      <c r="I18" s="426"/>
    </row>
    <row r="19" spans="2:9" ht="21">
      <c r="B19" s="427" t="s">
        <v>243</v>
      </c>
      <c r="C19" s="427"/>
      <c r="D19" s="427"/>
      <c r="E19" s="427"/>
      <c r="F19" s="427"/>
      <c r="G19" s="427"/>
      <c r="H19" s="427"/>
      <c r="I19" s="426"/>
    </row>
    <row r="20" spans="2:9" ht="21">
      <c r="B20" s="426"/>
      <c r="C20" s="426"/>
      <c r="D20" s="426"/>
      <c r="E20" s="426"/>
      <c r="F20" s="426"/>
      <c r="G20" s="426"/>
      <c r="H20" s="426"/>
      <c r="I20" s="426"/>
    </row>
    <row r="21" spans="2:9" ht="21">
      <c r="B21" s="427" t="s">
        <v>246</v>
      </c>
      <c r="C21" s="427"/>
      <c r="D21" s="427"/>
      <c r="E21" s="427"/>
      <c r="F21" s="427"/>
      <c r="G21" s="427"/>
      <c r="H21" s="427"/>
      <c r="I21" s="426"/>
    </row>
    <row r="22" spans="2:9" ht="19.5" customHeight="1">
      <c r="B22" s="427" t="s">
        <v>244</v>
      </c>
      <c r="C22" s="427"/>
      <c r="D22" s="427"/>
      <c r="E22" s="427"/>
      <c r="F22" s="427"/>
      <c r="G22" s="427"/>
      <c r="H22" s="429"/>
      <c r="I22" s="426"/>
    </row>
    <row r="23" spans="2:9" ht="18.75" customHeight="1">
      <c r="B23" s="427" t="s">
        <v>245</v>
      </c>
      <c r="C23" s="427"/>
      <c r="D23" s="427"/>
      <c r="E23" s="427"/>
      <c r="F23" s="427"/>
      <c r="G23" s="427"/>
      <c r="H23" s="427"/>
      <c r="I23" s="426"/>
    </row>
    <row r="24" spans="2:9" ht="21">
      <c r="B24" s="427" t="s">
        <v>268</v>
      </c>
      <c r="C24" s="427"/>
      <c r="D24" s="427"/>
      <c r="E24" s="427"/>
      <c r="F24" s="427"/>
      <c r="G24" s="427"/>
      <c r="H24" s="427"/>
      <c r="I24" s="426"/>
    </row>
    <row r="25" spans="2:9" ht="21">
      <c r="B25" s="426"/>
      <c r="C25" s="426"/>
      <c r="D25" s="426"/>
      <c r="E25" s="426"/>
      <c r="F25" s="426"/>
      <c r="G25" s="426"/>
      <c r="H25" s="426"/>
      <c r="I25" s="426"/>
    </row>
    <row r="26" spans="2:9" ht="21">
      <c r="B26" s="427" t="s">
        <v>247</v>
      </c>
      <c r="C26" s="427"/>
      <c r="D26" s="427"/>
      <c r="E26" s="427"/>
      <c r="F26" s="427"/>
      <c r="G26" s="427"/>
      <c r="H26" s="427"/>
      <c r="I26" s="426"/>
    </row>
    <row r="27" spans="2:9" ht="21">
      <c r="B27" s="427" t="s">
        <v>248</v>
      </c>
      <c r="C27" s="427"/>
      <c r="D27" s="427"/>
      <c r="E27" s="427"/>
      <c r="F27" s="427"/>
      <c r="G27" s="427"/>
      <c r="H27" s="427"/>
      <c r="I27" s="426"/>
    </row>
    <row r="28" spans="2:9" ht="21">
      <c r="B28" s="427" t="s">
        <v>249</v>
      </c>
      <c r="C28" s="427"/>
      <c r="D28" s="427"/>
      <c r="E28" s="427"/>
      <c r="F28" s="427"/>
      <c r="G28" s="427"/>
      <c r="H28" s="427"/>
      <c r="I28" s="426"/>
    </row>
    <row r="29" spans="2:9" ht="21">
      <c r="B29" s="427"/>
      <c r="C29" s="427"/>
      <c r="D29" s="427"/>
      <c r="E29" s="427"/>
      <c r="F29" s="427"/>
      <c r="G29" s="427"/>
      <c r="H29" s="427"/>
      <c r="I29" s="426"/>
    </row>
    <row r="30" spans="2:9" ht="21" customHeight="1">
      <c r="B30" s="427" t="s">
        <v>250</v>
      </c>
      <c r="C30" s="427"/>
      <c r="D30" s="427"/>
      <c r="E30" s="427"/>
      <c r="F30" s="427"/>
      <c r="G30" s="427"/>
      <c r="H30" s="429"/>
      <c r="I30" s="426"/>
    </row>
    <row r="31" spans="2:9" ht="23.25" customHeight="1">
      <c r="B31" s="427" t="s">
        <v>251</v>
      </c>
      <c r="C31" s="427"/>
      <c r="D31" s="427"/>
      <c r="E31" s="427"/>
      <c r="F31" s="427"/>
      <c r="G31" s="427"/>
      <c r="H31" s="429"/>
      <c r="I31" s="426"/>
    </row>
    <row r="32" spans="2:9" ht="2.25" customHeight="1">
      <c r="B32" s="427" t="s">
        <v>196</v>
      </c>
      <c r="C32" s="427"/>
      <c r="D32" s="427"/>
      <c r="E32" s="427"/>
      <c r="F32" s="427"/>
      <c r="G32" s="427"/>
      <c r="H32" s="429"/>
      <c r="I32" s="426"/>
    </row>
    <row r="33" spans="2:9" ht="21">
      <c r="B33" s="427" t="s">
        <v>252</v>
      </c>
      <c r="C33" s="427"/>
      <c r="D33" s="427"/>
      <c r="E33" s="427"/>
      <c r="F33" s="427"/>
      <c r="G33" s="427"/>
      <c r="H33" s="429"/>
      <c r="I33" s="426"/>
    </row>
    <row r="34" spans="2:9" ht="16.5" customHeight="1">
      <c r="B34" s="427"/>
      <c r="C34" s="427"/>
      <c r="D34" s="427"/>
      <c r="E34" s="427"/>
      <c r="F34" s="427"/>
      <c r="G34" s="427"/>
      <c r="H34" s="429"/>
      <c r="I34" s="426"/>
    </row>
    <row r="35" spans="2:9" ht="21.75" customHeight="1">
      <c r="B35" s="427" t="s">
        <v>253</v>
      </c>
      <c r="C35" s="427"/>
      <c r="D35" s="427"/>
      <c r="E35" s="427"/>
      <c r="F35" s="427"/>
      <c r="G35" s="427"/>
      <c r="H35" s="427"/>
      <c r="I35" s="426"/>
    </row>
    <row r="36" spans="2:9" ht="21" customHeight="1">
      <c r="B36" s="427" t="s">
        <v>254</v>
      </c>
      <c r="C36" s="427"/>
      <c r="D36" s="427"/>
      <c r="E36" s="427"/>
      <c r="F36" s="427"/>
      <c r="G36" s="427"/>
      <c r="H36" s="427"/>
      <c r="I36" s="426"/>
    </row>
    <row r="37" spans="2:9" ht="18.75" customHeight="1">
      <c r="B37" s="426"/>
      <c r="C37" s="426"/>
      <c r="D37" s="426"/>
      <c r="E37" s="426"/>
      <c r="F37" s="426"/>
      <c r="G37" s="426"/>
      <c r="H37" s="426"/>
      <c r="I37" s="426"/>
    </row>
    <row r="38" spans="2:9" ht="21">
      <c r="B38" s="427" t="s">
        <v>255</v>
      </c>
      <c r="C38" s="427"/>
      <c r="D38" s="427"/>
      <c r="E38" s="427"/>
      <c r="F38" s="427"/>
      <c r="G38" s="427"/>
      <c r="H38" s="429"/>
      <c r="I38" s="426"/>
    </row>
    <row r="39" spans="2:9" ht="21">
      <c r="B39" s="426" t="s">
        <v>257</v>
      </c>
      <c r="C39" s="426"/>
      <c r="D39" s="426"/>
      <c r="E39" s="426"/>
      <c r="F39" s="426"/>
      <c r="G39" s="426"/>
      <c r="H39" s="426"/>
      <c r="I39" s="426"/>
    </row>
    <row r="40" spans="2:9" ht="21">
      <c r="B40" s="426" t="s">
        <v>256</v>
      </c>
      <c r="C40" s="426"/>
      <c r="D40" s="426"/>
      <c r="E40" s="426"/>
      <c r="F40" s="426"/>
      <c r="G40" s="426"/>
      <c r="H40" s="426"/>
      <c r="I40" s="426"/>
    </row>
    <row r="41" spans="2:9" ht="16.5" customHeight="1">
      <c r="B41" s="426"/>
      <c r="C41" s="426"/>
      <c r="D41" s="426"/>
      <c r="E41" s="426"/>
      <c r="F41" s="426"/>
      <c r="G41" s="426"/>
      <c r="H41" s="426"/>
      <c r="I41" s="426"/>
    </row>
    <row r="42" spans="2:9" ht="21">
      <c r="B42" s="426" t="s">
        <v>259</v>
      </c>
      <c r="C42" s="426"/>
      <c r="D42" s="426"/>
      <c r="E42" s="426"/>
      <c r="F42" s="426"/>
      <c r="G42" s="426"/>
      <c r="H42" s="426"/>
      <c r="I42" s="426"/>
    </row>
    <row r="43" spans="2:9" ht="21">
      <c r="B43" s="426" t="s">
        <v>258</v>
      </c>
      <c r="C43" s="426"/>
      <c r="D43" s="426"/>
      <c r="E43" s="426"/>
      <c r="F43" s="426"/>
      <c r="G43" s="426"/>
      <c r="H43" s="426"/>
      <c r="I43" s="426"/>
    </row>
    <row r="44" spans="2:9" ht="16.5" customHeight="1">
      <c r="B44" s="426"/>
      <c r="C44" s="426"/>
      <c r="D44" s="426"/>
      <c r="E44" s="426"/>
      <c r="F44" s="426"/>
      <c r="G44" s="426"/>
      <c r="H44" s="426"/>
      <c r="I44" s="426"/>
    </row>
    <row r="45" spans="2:9" ht="21">
      <c r="B45" s="426" t="s">
        <v>260</v>
      </c>
      <c r="C45" s="426"/>
      <c r="D45" s="426"/>
      <c r="E45" s="426"/>
      <c r="F45" s="426"/>
      <c r="G45" s="426"/>
      <c r="H45" s="426"/>
      <c r="I45" s="426"/>
    </row>
    <row r="46" spans="2:9" ht="21">
      <c r="B46" s="426" t="s">
        <v>261</v>
      </c>
      <c r="C46" s="426"/>
      <c r="D46" s="426"/>
      <c r="E46" s="426"/>
      <c r="F46" s="426"/>
      <c r="G46" s="426"/>
      <c r="H46" s="426"/>
      <c r="I46" s="426"/>
    </row>
    <row r="47" spans="2:9" ht="21">
      <c r="B47" s="426" t="s">
        <v>262</v>
      </c>
      <c r="C47" s="426"/>
      <c r="D47" s="426"/>
      <c r="E47" s="426"/>
      <c r="F47" s="426"/>
      <c r="G47" s="426"/>
      <c r="H47" s="426"/>
      <c r="I47" s="426"/>
    </row>
    <row r="48" spans="2:9" ht="21">
      <c r="B48" s="426"/>
      <c r="C48" s="426"/>
      <c r="D48" s="426"/>
      <c r="E48" s="426"/>
      <c r="F48" s="426"/>
      <c r="G48" s="426"/>
      <c r="H48" s="426"/>
      <c r="I48" s="426"/>
    </row>
    <row r="49" spans="2:9" ht="21">
      <c r="B49" s="426" t="s">
        <v>263</v>
      </c>
      <c r="C49" s="426"/>
      <c r="D49" s="426"/>
      <c r="E49" s="426"/>
      <c r="F49" s="426"/>
      <c r="G49" s="426"/>
      <c r="H49" s="426"/>
      <c r="I49" s="426"/>
    </row>
    <row r="50" spans="2:9" ht="21">
      <c r="B50" s="426" t="s">
        <v>264</v>
      </c>
      <c r="C50" s="426"/>
      <c r="D50" s="426"/>
      <c r="E50" s="426"/>
      <c r="F50" s="426"/>
      <c r="G50" s="426"/>
      <c r="H50" s="426"/>
      <c r="I50" s="426"/>
    </row>
    <row r="51" spans="2:9" ht="21">
      <c r="B51" s="426" t="s">
        <v>265</v>
      </c>
      <c r="C51" s="426"/>
      <c r="D51" s="426"/>
      <c r="E51" s="426"/>
      <c r="F51" s="426"/>
      <c r="G51" s="426"/>
      <c r="H51" s="426"/>
      <c r="I51" s="426"/>
    </row>
    <row r="52" spans="2:9" ht="21">
      <c r="B52" s="426"/>
      <c r="C52" s="426"/>
      <c r="D52" s="426"/>
      <c r="E52" s="426"/>
      <c r="F52" s="426"/>
      <c r="G52" s="426"/>
      <c r="H52" s="426"/>
      <c r="I52" s="426"/>
    </row>
    <row r="53" spans="2:9" ht="21">
      <c r="B53" s="426" t="s">
        <v>231</v>
      </c>
      <c r="C53" s="426"/>
      <c r="D53" s="426"/>
      <c r="E53" s="426"/>
      <c r="F53" s="426"/>
      <c r="G53" s="426"/>
      <c r="H53" s="426"/>
      <c r="I53" s="426"/>
    </row>
    <row r="54" spans="2:9" ht="21">
      <c r="B54" s="427" t="s">
        <v>266</v>
      </c>
      <c r="C54" s="426"/>
      <c r="D54" s="426"/>
      <c r="E54" s="426"/>
      <c r="F54" s="426"/>
      <c r="G54" s="426"/>
      <c r="H54" s="426"/>
      <c r="I54" s="426"/>
    </row>
    <row r="55" spans="2:9" ht="21">
      <c r="B55" s="427" t="s">
        <v>267</v>
      </c>
      <c r="C55" s="426"/>
      <c r="D55" s="426"/>
      <c r="E55" s="426"/>
      <c r="F55" s="426"/>
      <c r="G55" s="426"/>
      <c r="H55" s="426"/>
      <c r="I55" s="426"/>
    </row>
    <row r="56" spans="2:9" ht="21">
      <c r="B56" s="427"/>
      <c r="C56" s="426"/>
      <c r="D56" s="426"/>
      <c r="E56" s="426"/>
      <c r="F56" s="426"/>
      <c r="G56" s="426"/>
      <c r="H56" s="426"/>
      <c r="I56" s="426"/>
    </row>
    <row r="57" spans="2:9" ht="21">
      <c r="B57" s="427"/>
      <c r="C57" s="426"/>
      <c r="D57" s="426"/>
      <c r="E57" s="426"/>
      <c r="F57" s="426"/>
      <c r="G57" s="426"/>
      <c r="H57" s="426"/>
      <c r="I57" s="426"/>
    </row>
    <row r="58" spans="2:9" ht="21">
      <c r="B58" s="427"/>
      <c r="C58" s="426"/>
      <c r="D58" s="426"/>
      <c r="E58" s="426"/>
      <c r="F58" s="426"/>
      <c r="G58" s="426"/>
      <c r="H58" s="426"/>
      <c r="I58" s="426"/>
    </row>
    <row r="59" spans="2:9" ht="18.75">
      <c r="B59" s="350"/>
    </row>
    <row r="60" spans="2:9" ht="18.75">
      <c r="B60" s="350"/>
    </row>
    <row r="61" spans="2:9">
      <c r="D61" s="237"/>
      <c r="E61" s="237"/>
      <c r="F61" s="237"/>
      <c r="G61" s="237"/>
      <c r="H61" s="237"/>
    </row>
  </sheetData>
  <printOptions horizontalCentered="1"/>
  <pageMargins left="0.7" right="0.7" top="0.75" bottom="0.75" header="0.3" footer="0.3"/>
  <pageSetup scale="59" orientation="portrait" r:id="rId1"/>
  <headerFooter>
    <oddFooter>&amp;R3</oddFooter>
  </headerFooter>
  <colBreaks count="1" manualBreakCount="1">
    <brk id="9" max="8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zoomScaleNormal="100" workbookViewId="0">
      <selection activeCell="J13" sqref="J13"/>
    </sheetView>
  </sheetViews>
  <sheetFormatPr defaultRowHeight="15.75"/>
  <cols>
    <col min="1" max="1" width="1.42578125" style="191" customWidth="1"/>
    <col min="2" max="2" width="56.85546875" style="191" customWidth="1"/>
    <col min="3" max="3" width="13.85546875" style="191" customWidth="1"/>
    <col min="4" max="4" width="14.85546875" style="191" customWidth="1"/>
    <col min="5" max="5" width="13.85546875" style="191" customWidth="1"/>
    <col min="6" max="6" width="15.28515625" style="191" customWidth="1"/>
    <col min="7" max="8" width="15.42578125" style="191" customWidth="1"/>
    <col min="9" max="9" width="17" style="191" customWidth="1"/>
    <col min="10" max="11" width="10.85546875" style="191" customWidth="1"/>
    <col min="12" max="12" width="11.28515625" style="191" customWidth="1"/>
    <col min="13" max="13" width="10.85546875" style="191" customWidth="1"/>
    <col min="14" max="14" width="10.42578125" style="191" bestFit="1" customWidth="1"/>
    <col min="15" max="16384" width="9.140625" style="191"/>
  </cols>
  <sheetData>
    <row r="1" spans="2:15" ht="10.5" customHeight="1">
      <c r="C1" s="350"/>
      <c r="D1" s="350"/>
      <c r="E1" s="350"/>
      <c r="F1" s="350"/>
      <c r="G1" s="350"/>
      <c r="H1" s="350"/>
    </row>
    <row r="2" spans="2:15" ht="7.5" customHeight="1">
      <c r="B2" s="208"/>
      <c r="C2" s="208"/>
      <c r="D2" s="208"/>
      <c r="E2" s="208"/>
      <c r="F2" s="208"/>
      <c r="G2" s="208"/>
      <c r="H2" s="208"/>
    </row>
    <row r="3" spans="2:15" ht="19.5" thickBot="1">
      <c r="B3" s="434" t="s">
        <v>97</v>
      </c>
      <c r="C3" s="208"/>
      <c r="D3" s="208"/>
      <c r="E3" s="208"/>
      <c r="F3" s="208"/>
      <c r="G3" s="208"/>
      <c r="H3" s="208"/>
    </row>
    <row r="4" spans="2:15" ht="5.25" customHeight="1">
      <c r="B4" s="447"/>
      <c r="C4" s="448"/>
      <c r="D4" s="448"/>
      <c r="E4" s="448"/>
      <c r="F4" s="448"/>
      <c r="G4" s="448"/>
      <c r="H4" s="449"/>
    </row>
    <row r="5" spans="2:15" ht="18.75">
      <c r="B5" s="450" t="s">
        <v>98</v>
      </c>
      <c r="C5" s="435">
        <v>2010</v>
      </c>
      <c r="D5" s="435">
        <v>2011</v>
      </c>
      <c r="E5" s="435">
        <v>2012</v>
      </c>
      <c r="F5" s="435">
        <v>2013</v>
      </c>
      <c r="G5" s="435">
        <v>2014</v>
      </c>
      <c r="H5" s="451" t="s">
        <v>182</v>
      </c>
    </row>
    <row r="6" spans="2:15" ht="23.1" customHeight="1">
      <c r="B6" s="452" t="s">
        <v>180</v>
      </c>
      <c r="C6" s="445">
        <v>24.658823000000002</v>
      </c>
      <c r="D6" s="446">
        <v>25.235268000000001</v>
      </c>
      <c r="E6" s="446">
        <v>25.824919999999999</v>
      </c>
      <c r="F6" s="446">
        <v>26.427759999999999</v>
      </c>
      <c r="G6" s="446">
        <v>27.04</v>
      </c>
      <c r="H6" s="453">
        <v>27.67</v>
      </c>
    </row>
    <row r="7" spans="2:15" ht="23.1" customHeight="1">
      <c r="B7" s="452" t="s">
        <v>199</v>
      </c>
      <c r="C7" s="446">
        <v>1.4305000000000001</v>
      </c>
      <c r="D7" s="446">
        <v>1.5137</v>
      </c>
      <c r="E7" s="446">
        <v>1.8080333333333334</v>
      </c>
      <c r="F7" s="446">
        <v>1.9200125000000001</v>
      </c>
      <c r="G7" s="446">
        <v>2.94</v>
      </c>
      <c r="H7" s="453">
        <v>3.7766000000000002</v>
      </c>
    </row>
    <row r="8" spans="2:15" ht="23.1" customHeight="1">
      <c r="B8" s="454" t="s">
        <v>99</v>
      </c>
      <c r="C8" s="437">
        <v>46042.100052607355</v>
      </c>
      <c r="D8" s="437">
        <v>59816.320867600261</v>
      </c>
      <c r="E8" s="437">
        <v>75315.365265387925</v>
      </c>
      <c r="F8" s="437">
        <v>93415.886305528096</v>
      </c>
      <c r="G8" s="437">
        <v>113343.3951929858</v>
      </c>
      <c r="H8" s="455">
        <v>139935.86255470203</v>
      </c>
    </row>
    <row r="9" spans="2:15" ht="23.1" customHeight="1">
      <c r="B9" s="456" t="s">
        <v>184</v>
      </c>
      <c r="C9" s="437">
        <v>45864.590052607353</v>
      </c>
      <c r="D9" s="437">
        <v>56070.070867600261</v>
      </c>
      <c r="E9" s="437">
        <v>69666.495443200241</v>
      </c>
      <c r="F9" s="437">
        <v>85974.473623505663</v>
      </c>
      <c r="G9" s="437">
        <v>105550.3951929858</v>
      </c>
      <c r="H9" s="455">
        <v>132537.86255470203</v>
      </c>
    </row>
    <row r="10" spans="2:15" ht="23.1" customHeight="1">
      <c r="B10" s="454" t="s">
        <v>131</v>
      </c>
      <c r="C10" s="437">
        <v>32186.018911294897</v>
      </c>
      <c r="D10" s="437">
        <v>39516.628702913564</v>
      </c>
      <c r="E10" s="437">
        <v>41655.96058261532</v>
      </c>
      <c r="F10" s="437">
        <v>48653.790694346048</v>
      </c>
      <c r="G10" s="437">
        <v>38552.175235709459</v>
      </c>
      <c r="H10" s="455">
        <v>37053.397912064298</v>
      </c>
    </row>
    <row r="11" spans="2:15" ht="23.1" customHeight="1">
      <c r="B11" s="454" t="s">
        <v>100</v>
      </c>
      <c r="C11" s="437">
        <v>1867.1653571059476</v>
      </c>
      <c r="D11" s="437">
        <v>2370.3461705895202</v>
      </c>
      <c r="E11" s="437">
        <v>2916.3832943291955</v>
      </c>
      <c r="F11" s="437">
        <v>3534.7636843049922</v>
      </c>
      <c r="G11" s="437">
        <v>4191.693609208055</v>
      </c>
      <c r="H11" s="455">
        <v>5057.3134280701852</v>
      </c>
      <c r="J11" s="436"/>
      <c r="K11" s="436"/>
      <c r="L11" s="436"/>
      <c r="M11" s="436"/>
      <c r="N11" s="436"/>
      <c r="O11" s="436"/>
    </row>
    <row r="12" spans="2:15" ht="23.1" customHeight="1">
      <c r="B12" s="454" t="s">
        <v>133</v>
      </c>
      <c r="C12" s="437">
        <v>1305.2536575364888</v>
      </c>
      <c r="D12" s="437">
        <v>1565.9286322187488</v>
      </c>
      <c r="E12" s="437">
        <v>1613.0141190220656</v>
      </c>
      <c r="F12" s="437">
        <v>1841.0107664950056</v>
      </c>
      <c r="G12" s="437">
        <v>1425.7461255809712</v>
      </c>
      <c r="H12" s="455">
        <v>1339.1181030742428</v>
      </c>
      <c r="J12" s="436"/>
      <c r="K12" s="436"/>
      <c r="L12" s="436"/>
      <c r="M12" s="436"/>
      <c r="N12" s="436"/>
      <c r="O12" s="436"/>
    </row>
    <row r="13" spans="2:15" ht="23.1" customHeight="1">
      <c r="B13" s="456" t="s">
        <v>190</v>
      </c>
      <c r="C13" s="437">
        <v>24100.592347123369</v>
      </c>
      <c r="D13" s="437">
        <v>27486.032308808481</v>
      </c>
      <c r="E13" s="437">
        <v>30040.251421730791</v>
      </c>
      <c r="F13" s="437">
        <v>32236.952342529366</v>
      </c>
      <c r="G13" s="437">
        <v>33521.873892073316</v>
      </c>
      <c r="H13" s="455">
        <v>34823.429195919663</v>
      </c>
      <c r="J13" s="436"/>
      <c r="K13" s="436"/>
      <c r="L13" s="436"/>
      <c r="M13" s="436"/>
      <c r="N13" s="436"/>
      <c r="O13" s="436"/>
    </row>
    <row r="14" spans="2:15" ht="24" customHeight="1">
      <c r="B14" s="457" t="s">
        <v>192</v>
      </c>
      <c r="C14" s="437">
        <v>24031.166731765865</v>
      </c>
      <c r="D14" s="437">
        <v>26011.70979659355</v>
      </c>
      <c r="E14" s="437">
        <v>28247.564120280644</v>
      </c>
      <c r="F14" s="437">
        <v>30121.366034653449</v>
      </c>
      <c r="G14" s="437">
        <v>31310.144005290054</v>
      </c>
      <c r="H14" s="455">
        <v>32591.682760974407</v>
      </c>
      <c r="J14" s="436"/>
      <c r="K14" s="436"/>
      <c r="L14" s="436"/>
      <c r="M14" s="436"/>
      <c r="N14" s="436"/>
      <c r="O14" s="436"/>
    </row>
    <row r="15" spans="2:15" ht="23.1" customHeight="1">
      <c r="B15" s="456" t="s">
        <v>191</v>
      </c>
      <c r="C15" s="437">
        <v>16847.670288097426</v>
      </c>
      <c r="D15" s="437">
        <v>18158.176857242834</v>
      </c>
      <c r="E15" s="437">
        <v>16614.876987001044</v>
      </c>
      <c r="F15" s="437">
        <v>16789.970035366627</v>
      </c>
      <c r="G15" s="437">
        <v>11401.997922473916</v>
      </c>
      <c r="H15" s="455">
        <v>9220.8412847322088</v>
      </c>
      <c r="J15" s="436"/>
      <c r="K15" s="436"/>
      <c r="L15" s="436"/>
      <c r="M15" s="436"/>
      <c r="N15" s="436"/>
      <c r="O15" s="436"/>
    </row>
    <row r="16" spans="2:15" ht="23.1" customHeight="1">
      <c r="B16" s="450" t="s">
        <v>148</v>
      </c>
      <c r="C16" s="438"/>
      <c r="D16" s="438"/>
      <c r="E16" s="439" t="s">
        <v>64</v>
      </c>
      <c r="F16" s="438"/>
      <c r="G16" s="440"/>
      <c r="H16" s="458"/>
    </row>
    <row r="17" spans="2:8" ht="23.1" customHeight="1">
      <c r="B17" s="456" t="s">
        <v>179</v>
      </c>
      <c r="C17" s="441">
        <v>25.806364832896733</v>
      </c>
      <c r="D17" s="441">
        <v>29.916578086695836</v>
      </c>
      <c r="E17" s="441">
        <v>25.911062688214884</v>
      </c>
      <c r="F17" s="441">
        <v>24.032972523414784</v>
      </c>
      <c r="G17" s="441">
        <v>21.332034277641327</v>
      </c>
      <c r="H17" s="459">
        <v>23.461858819773468</v>
      </c>
    </row>
    <row r="18" spans="2:8" ht="23.1" customHeight="1">
      <c r="B18" s="456" t="s">
        <v>149</v>
      </c>
      <c r="C18" s="442">
        <v>7.8997120115328983</v>
      </c>
      <c r="D18" s="442">
        <v>14.047123460387454</v>
      </c>
      <c r="E18" s="442">
        <v>9.2927894583888531</v>
      </c>
      <c r="F18" s="442">
        <v>7.3125250849581818</v>
      </c>
      <c r="G18" s="442">
        <v>3.9858654623774186</v>
      </c>
      <c r="H18" s="460">
        <v>3.8827044933013699</v>
      </c>
    </row>
    <row r="19" spans="2:8" ht="23.1" customHeight="1">
      <c r="B19" s="456" t="s">
        <v>185</v>
      </c>
      <c r="C19" s="442">
        <v>7.5852231697970893</v>
      </c>
      <c r="D19" s="442">
        <v>8.2415601661557361</v>
      </c>
      <c r="E19" s="442">
        <v>8.5955684619390098</v>
      </c>
      <c r="F19" s="442">
        <v>6.6334991094948634</v>
      </c>
      <c r="G19" s="442">
        <v>3.946627019733981</v>
      </c>
      <c r="H19" s="460">
        <v>4.0930465074444413</v>
      </c>
    </row>
    <row r="20" spans="2:8" ht="23.1" customHeight="1" thickBot="1">
      <c r="B20" s="461" t="s">
        <v>150</v>
      </c>
      <c r="C20" s="462">
        <v>16.595644684806828</v>
      </c>
      <c r="D20" s="462">
        <v>13.914822351324261</v>
      </c>
      <c r="E20" s="462">
        <v>15.205278694211671</v>
      </c>
      <c r="F20" s="462">
        <v>15.581077255631797</v>
      </c>
      <c r="G20" s="462">
        <v>16.68127561196269</v>
      </c>
      <c r="H20" s="463">
        <v>18.847366770023413</v>
      </c>
    </row>
    <row r="21" spans="2:8" ht="15.75" customHeight="1">
      <c r="B21" s="45" t="s">
        <v>176</v>
      </c>
      <c r="C21" s="208"/>
      <c r="D21" s="208"/>
      <c r="E21" s="208"/>
      <c r="F21" s="208"/>
      <c r="G21" s="208"/>
      <c r="H21" s="208"/>
    </row>
    <row r="22" spans="2:8" ht="10.5" hidden="1" customHeight="1">
      <c r="B22" s="443"/>
      <c r="C22" s="208"/>
      <c r="D22" s="208"/>
      <c r="E22" s="208"/>
      <c r="F22" s="208"/>
      <c r="G22" s="208"/>
      <c r="H22" s="208"/>
    </row>
    <row r="23" spans="2:8" ht="15" hidden="1" customHeight="1">
      <c r="B23" s="275"/>
      <c r="C23" s="208"/>
      <c r="D23" s="208"/>
      <c r="E23" s="208"/>
      <c r="F23" s="208"/>
      <c r="G23" s="208"/>
      <c r="H23" s="208"/>
    </row>
    <row r="24" spans="2:8" ht="13.5" customHeight="1">
      <c r="B24" s="208"/>
      <c r="C24" s="209"/>
      <c r="D24" s="209"/>
      <c r="E24" s="209"/>
      <c r="F24" s="209"/>
      <c r="G24" s="209"/>
      <c r="H24" s="209"/>
    </row>
    <row r="25" spans="2:8" ht="6" hidden="1" customHeight="1"/>
    <row r="26" spans="2:8">
      <c r="B26" s="389"/>
      <c r="C26" s="444"/>
      <c r="D26" s="444"/>
      <c r="E26" s="444"/>
      <c r="F26" s="444"/>
      <c r="G26" s="444"/>
      <c r="H26" s="444"/>
    </row>
    <row r="27" spans="2:8">
      <c r="D27" s="444"/>
      <c r="E27" s="444"/>
      <c r="F27" s="444"/>
      <c r="G27" s="444"/>
      <c r="H27" s="444"/>
    </row>
    <row r="38" spans="8:8">
      <c r="H38" s="191">
        <v>4</v>
      </c>
    </row>
  </sheetData>
  <printOptions horizontalCentered="1"/>
  <pageMargins left="0.7" right="0.7" top="0.75" bottom="0.75" header="0.3" footer="0.3"/>
  <pageSetup scale="59" orientation="portrait" r:id="rId1"/>
  <headerFooter>
    <oddFooter>&amp;R3</oddFooter>
  </headerFooter>
  <rowBreaks count="1" manualBreakCount="1">
    <brk id="2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view="pageBreakPreview" topLeftCell="A2" zoomScale="60" zoomScaleNormal="80" workbookViewId="0">
      <selection activeCell="K9" sqref="K9"/>
    </sheetView>
  </sheetViews>
  <sheetFormatPr defaultColWidth="9.140625" defaultRowHeight="15.75"/>
  <cols>
    <col min="1" max="1" width="1.42578125" style="189" customWidth="1"/>
    <col min="2" max="2" width="5.7109375" style="189" customWidth="1"/>
    <col min="3" max="3" width="43.28515625" style="239" customWidth="1"/>
    <col min="4" max="4" width="9.42578125" style="189" customWidth="1"/>
    <col min="5" max="6" width="9.28515625" style="189" customWidth="1"/>
    <col min="7" max="7" width="9.42578125" style="189" customWidth="1"/>
    <col min="8" max="9" width="9.85546875" style="189" customWidth="1"/>
    <col min="10" max="10" width="9.42578125" style="189" customWidth="1"/>
    <col min="11" max="11" width="12.28515625" style="189" customWidth="1"/>
    <col min="12" max="12" width="12.5703125" style="189" customWidth="1"/>
    <col min="13" max="13" width="12.7109375" style="189" customWidth="1"/>
    <col min="14" max="16384" width="9.140625" style="189"/>
  </cols>
  <sheetData>
    <row r="1" spans="2:13">
      <c r="B1" s="175"/>
      <c r="C1" s="210"/>
      <c r="D1" s="11"/>
      <c r="E1" s="11"/>
      <c r="F1" s="11"/>
      <c r="G1" s="11"/>
      <c r="H1" s="11"/>
      <c r="I1" s="11"/>
      <c r="J1" s="211"/>
      <c r="K1" s="211"/>
    </row>
    <row r="2" spans="2:13">
      <c r="B2" s="177" t="s">
        <v>270</v>
      </c>
      <c r="C2" s="210"/>
      <c r="D2" s="11"/>
      <c r="E2" s="11"/>
      <c r="F2" s="11"/>
      <c r="G2" s="11"/>
      <c r="H2" s="11"/>
      <c r="I2" s="11"/>
      <c r="J2" s="11"/>
      <c r="K2" s="11"/>
    </row>
    <row r="3" spans="2:13" ht="15" customHeight="1">
      <c r="B3" s="11"/>
      <c r="C3" s="210"/>
      <c r="D3" s="11"/>
      <c r="E3" s="11"/>
      <c r="F3" s="466"/>
      <c r="G3" s="466"/>
      <c r="H3" s="466"/>
      <c r="I3" s="466"/>
      <c r="J3" s="466"/>
      <c r="K3" s="466"/>
      <c r="L3" s="466"/>
    </row>
    <row r="4" spans="2:13" ht="30" customHeight="1">
      <c r="B4" s="212"/>
      <c r="C4" s="212"/>
      <c r="D4" s="213">
        <v>2006</v>
      </c>
      <c r="E4" s="213">
        <v>2007</v>
      </c>
      <c r="F4" s="213">
        <v>2008</v>
      </c>
      <c r="G4" s="213">
        <v>2009</v>
      </c>
      <c r="H4" s="213">
        <v>2010</v>
      </c>
      <c r="I4" s="213">
        <v>2011</v>
      </c>
      <c r="J4" s="213">
        <v>2012</v>
      </c>
      <c r="K4" s="213">
        <v>2013</v>
      </c>
      <c r="L4" s="214">
        <v>2014</v>
      </c>
      <c r="M4" s="214" t="s">
        <v>182</v>
      </c>
    </row>
    <row r="5" spans="2:13" s="219" customFormat="1" ht="22.5" customHeight="1">
      <c r="B5" s="215">
        <v>1</v>
      </c>
      <c r="C5" s="216" t="s">
        <v>25</v>
      </c>
      <c r="D5" s="217">
        <v>5415.0338278538902</v>
      </c>
      <c r="E5" s="217">
        <v>6319.8016024355975</v>
      </c>
      <c r="F5" s="217">
        <v>8874.9513068169417</v>
      </c>
      <c r="G5" s="217">
        <v>11342.832266243851</v>
      </c>
      <c r="H5" s="217">
        <v>12909.62379357528</v>
      </c>
      <c r="I5" s="217">
        <v>14154.757736196527</v>
      </c>
      <c r="J5" s="217">
        <v>16668.159986108334</v>
      </c>
      <c r="K5" s="217">
        <v>20231.972907125572</v>
      </c>
      <c r="L5" s="217">
        <v>23278.200127732736</v>
      </c>
      <c r="M5" s="217">
        <v>26033.419080416334</v>
      </c>
    </row>
    <row r="6" spans="2:13" s="191" customFormat="1" ht="22.5" customHeight="1">
      <c r="B6" s="220">
        <v>1.01</v>
      </c>
      <c r="C6" s="221" t="s">
        <v>65</v>
      </c>
      <c r="D6" s="218">
        <v>3793.6819574757342</v>
      </c>
      <c r="E6" s="218">
        <v>4408.7781435247689</v>
      </c>
      <c r="F6" s="218">
        <v>6434.9820378384557</v>
      </c>
      <c r="G6" s="218">
        <v>8425.261563810669</v>
      </c>
      <c r="H6" s="218">
        <v>9421.5535809743942</v>
      </c>
      <c r="I6" s="218">
        <v>10649.86091572737</v>
      </c>
      <c r="J6" s="218">
        <v>12524.569112776284</v>
      </c>
      <c r="K6" s="218">
        <v>15741.555617644219</v>
      </c>
      <c r="L6" s="218">
        <v>18144</v>
      </c>
      <c r="M6" s="218">
        <v>20203</v>
      </c>
    </row>
    <row r="7" spans="2:13" s="191" customFormat="1" ht="22.5" customHeight="1">
      <c r="B7" s="220"/>
      <c r="C7" s="222" t="s">
        <v>95</v>
      </c>
      <c r="D7" s="223">
        <v>537.18817130132459</v>
      </c>
      <c r="E7" s="223">
        <v>580.93800986017527</v>
      </c>
      <c r="F7" s="218">
        <v>706.41503815639157</v>
      </c>
      <c r="G7" s="218">
        <v>873.76476069564092</v>
      </c>
      <c r="H7" s="218">
        <v>1391.5822232971773</v>
      </c>
      <c r="I7" s="218">
        <v>1995.6958980749475</v>
      </c>
      <c r="J7" s="218">
        <v>1868.5011230226769</v>
      </c>
      <c r="K7" s="218">
        <v>1981.2584836997435</v>
      </c>
      <c r="L7" s="218">
        <v>2409</v>
      </c>
      <c r="M7" s="218">
        <v>2442</v>
      </c>
    </row>
    <row r="8" spans="2:13" s="191" customFormat="1" ht="22.5" customHeight="1">
      <c r="B8" s="220">
        <v>1.02</v>
      </c>
      <c r="C8" s="221" t="s">
        <v>66</v>
      </c>
      <c r="D8" s="218">
        <v>437.09725333260457</v>
      </c>
      <c r="E8" s="218">
        <v>501.03928080432507</v>
      </c>
      <c r="F8" s="218">
        <v>606.45814054328389</v>
      </c>
      <c r="G8" s="218">
        <v>729.11437410507097</v>
      </c>
      <c r="H8" s="218">
        <v>873.03973916283837</v>
      </c>
      <c r="I8" s="218">
        <v>1003.8158538509967</v>
      </c>
      <c r="J8" s="218">
        <v>1161.9961980320568</v>
      </c>
      <c r="K8" s="218">
        <v>1222.9430067363546</v>
      </c>
      <c r="L8" s="218">
        <v>1317.7940610301903</v>
      </c>
      <c r="M8" s="218">
        <v>1488</v>
      </c>
    </row>
    <row r="9" spans="2:13" s="191" customFormat="1" ht="22.5" customHeight="1">
      <c r="B9" s="220">
        <v>1.03</v>
      </c>
      <c r="C9" s="221" t="s">
        <v>67</v>
      </c>
      <c r="D9" s="218">
        <v>736.00308898936498</v>
      </c>
      <c r="E9" s="218">
        <v>910.23389659034774</v>
      </c>
      <c r="F9" s="218">
        <v>1071.5037493696761</v>
      </c>
      <c r="G9" s="218">
        <v>1314.0593416210063</v>
      </c>
      <c r="H9" s="218">
        <v>1614.1846906192839</v>
      </c>
      <c r="I9" s="218">
        <v>1549.2298986687638</v>
      </c>
      <c r="J9" s="218">
        <v>1879.624191930227</v>
      </c>
      <c r="K9" s="218">
        <v>2018.7352097255682</v>
      </c>
      <c r="L9" s="218">
        <v>2537.406066702546</v>
      </c>
      <c r="M9" s="218">
        <v>2927.4190804163327</v>
      </c>
    </row>
    <row r="10" spans="2:13" s="191" customFormat="1" ht="22.5" customHeight="1">
      <c r="B10" s="220">
        <v>1.04</v>
      </c>
      <c r="C10" s="221" t="s">
        <v>68</v>
      </c>
      <c r="D10" s="218">
        <v>448.2515280561866</v>
      </c>
      <c r="E10" s="218">
        <v>499.75028151615578</v>
      </c>
      <c r="F10" s="218">
        <v>762.00737906552672</v>
      </c>
      <c r="G10" s="218">
        <v>874.39698670710482</v>
      </c>
      <c r="H10" s="218">
        <v>1000.8457828187629</v>
      </c>
      <c r="I10" s="218">
        <v>951.85106794939759</v>
      </c>
      <c r="J10" s="218">
        <v>1101.9704833697674</v>
      </c>
      <c r="K10" s="218">
        <v>1248.7390730194306</v>
      </c>
      <c r="L10" s="218">
        <v>1279</v>
      </c>
      <c r="M10" s="218">
        <v>1415</v>
      </c>
    </row>
    <row r="11" spans="2:13" s="219" customFormat="1" ht="22.5" customHeight="1">
      <c r="B11" s="215">
        <v>2</v>
      </c>
      <c r="C11" s="216" t="s">
        <v>26</v>
      </c>
      <c r="D11" s="217">
        <v>3704.3144819778067</v>
      </c>
      <c r="E11" s="217">
        <v>4513.4517737775932</v>
      </c>
      <c r="F11" s="217">
        <v>5854.5165704319861</v>
      </c>
      <c r="G11" s="217">
        <v>6775.7119140660716</v>
      </c>
      <c r="H11" s="217">
        <v>8294.4579654436966</v>
      </c>
      <c r="I11" s="217">
        <v>14274.36345978944</v>
      </c>
      <c r="J11" s="217">
        <v>20437.97941487173</v>
      </c>
      <c r="K11" s="217">
        <v>25112.836816353429</v>
      </c>
      <c r="L11" s="217">
        <v>28766.750851825225</v>
      </c>
      <c r="M11" s="217">
        <v>32542.000000000007</v>
      </c>
    </row>
    <row r="12" spans="2:13" ht="25.5" customHeight="1">
      <c r="B12" s="221">
        <v>2.0099999999999998</v>
      </c>
      <c r="C12" s="221" t="s">
        <v>8</v>
      </c>
      <c r="D12" s="218">
        <v>497.44519969572951</v>
      </c>
      <c r="E12" s="218">
        <v>601.61411156516158</v>
      </c>
      <c r="F12" s="218">
        <v>693.22622251940095</v>
      </c>
      <c r="G12" s="218">
        <v>740.03046551895454</v>
      </c>
      <c r="H12" s="218">
        <v>1012.7002257600001</v>
      </c>
      <c r="I12" s="218">
        <v>4689.8505321098401</v>
      </c>
      <c r="J12" s="218">
        <v>6960.5158925153391</v>
      </c>
      <c r="K12" s="218">
        <v>8503.1080325407893</v>
      </c>
      <c r="L12" s="218">
        <v>8640</v>
      </c>
      <c r="M12" s="218">
        <v>8061.0000000000045</v>
      </c>
    </row>
    <row r="13" spans="2:13" ht="22.5" customHeight="1">
      <c r="B13" s="221"/>
      <c r="C13" s="222" t="s">
        <v>175</v>
      </c>
      <c r="D13" s="223">
        <v>0</v>
      </c>
      <c r="E13" s="223">
        <v>0</v>
      </c>
      <c r="F13" s="218">
        <v>0</v>
      </c>
      <c r="G13" s="218">
        <v>0</v>
      </c>
      <c r="H13" s="218">
        <v>177.51</v>
      </c>
      <c r="I13" s="218">
        <v>3746.25</v>
      </c>
      <c r="J13" s="218">
        <v>5648.8698221876766</v>
      </c>
      <c r="K13" s="218">
        <v>7441.4126820224328</v>
      </c>
      <c r="L13" s="218">
        <v>7793.0000000000009</v>
      </c>
      <c r="M13" s="218">
        <v>7398</v>
      </c>
    </row>
    <row r="14" spans="2:13" ht="27" customHeight="1">
      <c r="B14" s="221">
        <v>2.02</v>
      </c>
      <c r="C14" s="221" t="s">
        <v>9</v>
      </c>
      <c r="D14" s="218">
        <v>1823.4832603298671</v>
      </c>
      <c r="E14" s="218">
        <v>1990.450073870963</v>
      </c>
      <c r="F14" s="218">
        <v>2276.709126187669</v>
      </c>
      <c r="G14" s="218">
        <v>2478.4220635269626</v>
      </c>
      <c r="H14" s="218">
        <v>2941.4726095071392</v>
      </c>
      <c r="I14" s="218">
        <v>3842.4603771622242</v>
      </c>
      <c r="J14" s="218">
        <v>4263.2913953022344</v>
      </c>
      <c r="K14" s="218">
        <v>4800.4300000000012</v>
      </c>
      <c r="L14" s="218">
        <v>5341.7983363981302</v>
      </c>
      <c r="M14" s="218">
        <v>6196.0000000000055</v>
      </c>
    </row>
    <row r="15" spans="2:13" ht="22.5" customHeight="1">
      <c r="B15" s="221">
        <v>2.0299999999999998</v>
      </c>
      <c r="C15" s="221" t="s">
        <v>56</v>
      </c>
      <c r="D15" s="218">
        <v>142.71911509884251</v>
      </c>
      <c r="E15" s="218">
        <v>129.96883236546435</v>
      </c>
      <c r="F15" s="218">
        <v>155.21331974316601</v>
      </c>
      <c r="G15" s="218">
        <v>166.86113232478908</v>
      </c>
      <c r="H15" s="218">
        <v>265.99253951600002</v>
      </c>
      <c r="I15" s="218">
        <v>279.69647515186443</v>
      </c>
      <c r="J15" s="218">
        <v>332.44038251312031</v>
      </c>
      <c r="K15" s="218">
        <v>393.37132469949665</v>
      </c>
      <c r="L15" s="218">
        <v>442.95251542717682</v>
      </c>
      <c r="M15" s="218">
        <v>503.99999999999898</v>
      </c>
    </row>
    <row r="16" spans="2:13" ht="22.5" customHeight="1">
      <c r="B16" s="221">
        <v>2.04</v>
      </c>
      <c r="C16" s="221" t="s">
        <v>57</v>
      </c>
      <c r="D16" s="218">
        <v>224.3613600308218</v>
      </c>
      <c r="E16" s="218">
        <v>226.96636816948859</v>
      </c>
      <c r="F16" s="218">
        <v>228.88780012856222</v>
      </c>
      <c r="G16" s="218">
        <v>246.3979484064518</v>
      </c>
      <c r="H16" s="218">
        <v>368.30223198000004</v>
      </c>
      <c r="I16" s="218">
        <v>467.42226993585837</v>
      </c>
      <c r="J16" s="218">
        <v>511.30824116147375</v>
      </c>
      <c r="K16" s="218">
        <v>568.18089513046584</v>
      </c>
      <c r="L16" s="218">
        <v>575.99999999999989</v>
      </c>
      <c r="M16" s="218">
        <v>799.00000000000011</v>
      </c>
    </row>
    <row r="17" spans="2:13" s="219" customFormat="1" ht="22.5" customHeight="1">
      <c r="B17" s="221">
        <v>2.0499999999999998</v>
      </c>
      <c r="C17" s="221" t="s">
        <v>24</v>
      </c>
      <c r="D17" s="218">
        <v>1016.305546822546</v>
      </c>
      <c r="E17" s="218">
        <v>1564.4523878065149</v>
      </c>
      <c r="F17" s="218">
        <v>2500.4801018531884</v>
      </c>
      <c r="G17" s="218">
        <v>3144.0003042889139</v>
      </c>
      <c r="H17" s="218">
        <v>3705.9903586805558</v>
      </c>
      <c r="I17" s="218">
        <v>4994.9338054296531</v>
      </c>
      <c r="J17" s="218">
        <v>8370.423503379563</v>
      </c>
      <c r="K17" s="218">
        <v>10847.746563982677</v>
      </c>
      <c r="L17" s="218">
        <v>13765.99999999992</v>
      </c>
      <c r="M17" s="218">
        <v>16982</v>
      </c>
    </row>
    <row r="18" spans="2:13" ht="22.5" customHeight="1">
      <c r="B18" s="215">
        <v>3</v>
      </c>
      <c r="C18" s="216" t="s">
        <v>153</v>
      </c>
      <c r="D18" s="217">
        <v>8690.3761134358065</v>
      </c>
      <c r="E18" s="217">
        <v>10921.617495107923</v>
      </c>
      <c r="F18" s="217">
        <v>13934.634709386777</v>
      </c>
      <c r="G18" s="217">
        <v>17543.497482818304</v>
      </c>
      <c r="H18" s="217">
        <v>22183.618293588377</v>
      </c>
      <c r="I18" s="217">
        <v>27422.719671614293</v>
      </c>
      <c r="J18" s="217">
        <v>35837.272805980334</v>
      </c>
      <c r="K18" s="217">
        <v>44963.802224312451</v>
      </c>
      <c r="L18" s="217">
        <v>56248.116132293719</v>
      </c>
      <c r="M18" s="217">
        <v>69799.682882747715</v>
      </c>
    </row>
    <row r="19" spans="2:13" ht="31.5" customHeight="1">
      <c r="B19" s="224">
        <v>3.01</v>
      </c>
      <c r="C19" s="225" t="s">
        <v>58</v>
      </c>
      <c r="D19" s="218">
        <v>1140.6992353102196</v>
      </c>
      <c r="E19" s="218">
        <v>1334.9100563948696</v>
      </c>
      <c r="F19" s="218">
        <v>1710.2913756892185</v>
      </c>
      <c r="G19" s="218">
        <v>2108.9320216243109</v>
      </c>
      <c r="H19" s="218">
        <v>2701.021023049263</v>
      </c>
      <c r="I19" s="218">
        <v>3282.32411646739</v>
      </c>
      <c r="J19" s="218">
        <v>4059.9318227928866</v>
      </c>
      <c r="K19" s="218">
        <v>5221.9289933957443</v>
      </c>
      <c r="L19" s="218">
        <v>6084.930752834247</v>
      </c>
      <c r="M19" s="218">
        <v>8251.0000000000055</v>
      </c>
    </row>
    <row r="20" spans="2:13" ht="22.5" customHeight="1">
      <c r="B20" s="224">
        <v>3.02</v>
      </c>
      <c r="C20" s="225" t="s">
        <v>59</v>
      </c>
      <c r="D20" s="218">
        <v>894.08203413493095</v>
      </c>
      <c r="E20" s="218">
        <v>1209.9018783635354</v>
      </c>
      <c r="F20" s="218">
        <v>1715.6192627299463</v>
      </c>
      <c r="G20" s="218">
        <v>2195.5552793974812</v>
      </c>
      <c r="H20" s="218">
        <v>2592.7517740984867</v>
      </c>
      <c r="I20" s="218">
        <v>3007.434258090304</v>
      </c>
      <c r="J20" s="218">
        <v>3517.4184765712525</v>
      </c>
      <c r="K20" s="218">
        <v>5256.1941281046293</v>
      </c>
      <c r="L20" s="218">
        <v>6099.1102969297926</v>
      </c>
      <c r="M20" s="218">
        <v>7598.9999999999982</v>
      </c>
    </row>
    <row r="21" spans="2:13" ht="22.5" customHeight="1">
      <c r="B21" s="224">
        <v>3.03</v>
      </c>
      <c r="C21" s="225" t="s">
        <v>60</v>
      </c>
      <c r="D21" s="218">
        <v>2357.2216847258742</v>
      </c>
      <c r="E21" s="218">
        <v>2848.7579081732324</v>
      </c>
      <c r="F21" s="218">
        <v>3262.4582229018883</v>
      </c>
      <c r="G21" s="218">
        <v>3757.7169599604058</v>
      </c>
      <c r="H21" s="218">
        <v>4578.4487588046486</v>
      </c>
      <c r="I21" s="218">
        <v>5996.8521842823302</v>
      </c>
      <c r="J21" s="218">
        <v>8040.6972082786124</v>
      </c>
      <c r="K21" s="218">
        <v>10149.017122830595</v>
      </c>
      <c r="L21" s="218">
        <v>13351.181388904421</v>
      </c>
      <c r="M21" s="218">
        <v>17034.000000000004</v>
      </c>
    </row>
    <row r="22" spans="2:13" ht="18.75" customHeight="1">
      <c r="B22" s="224">
        <v>3.04</v>
      </c>
      <c r="C22" s="225" t="s">
        <v>165</v>
      </c>
      <c r="D22" s="218">
        <v>483.03722895626902</v>
      </c>
      <c r="E22" s="218">
        <v>511.39006518431506</v>
      </c>
      <c r="F22" s="218">
        <v>621.5000170694758</v>
      </c>
      <c r="G22" s="218">
        <v>656.54133384602164</v>
      </c>
      <c r="H22" s="218">
        <v>831.0981116949838</v>
      </c>
      <c r="I22" s="218">
        <v>988.91533212474417</v>
      </c>
      <c r="J22" s="218">
        <v>1590.210792515431</v>
      </c>
      <c r="K22" s="218">
        <v>1571.5470388886117</v>
      </c>
      <c r="L22" s="218">
        <v>2441</v>
      </c>
      <c r="M22" s="218">
        <v>3112</v>
      </c>
    </row>
    <row r="23" spans="2:13" ht="18.75" customHeight="1">
      <c r="B23" s="224">
        <v>3.05</v>
      </c>
      <c r="C23" s="226" t="s">
        <v>166</v>
      </c>
      <c r="D23" s="218">
        <v>472.85610000000003</v>
      </c>
      <c r="E23" s="218">
        <v>738.89503776796414</v>
      </c>
      <c r="F23" s="218">
        <v>1088.6849002244226</v>
      </c>
      <c r="G23" s="218">
        <v>1547.2447221114082</v>
      </c>
      <c r="H23" s="218">
        <v>2239.9398246633409</v>
      </c>
      <c r="I23" s="218">
        <v>2465.9497529718724</v>
      </c>
      <c r="J23" s="218">
        <v>3451.8091022603558</v>
      </c>
      <c r="K23" s="218">
        <v>5884.8106845873035</v>
      </c>
      <c r="L23" s="218">
        <v>9115.2371951923651</v>
      </c>
      <c r="M23" s="218">
        <v>9901.9999999999964</v>
      </c>
    </row>
    <row r="24" spans="2:13" ht="43.5" customHeight="1">
      <c r="B24" s="224">
        <v>3.06</v>
      </c>
      <c r="C24" s="226" t="s">
        <v>93</v>
      </c>
      <c r="D24" s="218">
        <v>913.92707483695062</v>
      </c>
      <c r="E24" s="218">
        <v>1017.643996087937</v>
      </c>
      <c r="F24" s="218">
        <v>1185.1479306478539</v>
      </c>
      <c r="G24" s="218">
        <v>1462.167013819289</v>
      </c>
      <c r="H24" s="218">
        <v>1944.8306617025805</v>
      </c>
      <c r="I24" s="218">
        <v>2590.6174374947909</v>
      </c>
      <c r="J24" s="218">
        <v>3501.7152352904077</v>
      </c>
      <c r="K24" s="218">
        <v>3485.0460420861359</v>
      </c>
      <c r="L24" s="218">
        <v>3894</v>
      </c>
      <c r="M24" s="218">
        <v>5136</v>
      </c>
    </row>
    <row r="25" spans="2:13" ht="39" customHeight="1">
      <c r="B25" s="224">
        <v>3.07</v>
      </c>
      <c r="C25" s="226" t="s">
        <v>62</v>
      </c>
      <c r="D25" s="218">
        <v>862.13806675830995</v>
      </c>
      <c r="E25" s="218">
        <v>1289.4461006720503</v>
      </c>
      <c r="F25" s="218">
        <v>1799.0260278000001</v>
      </c>
      <c r="G25" s="218">
        <v>2478.6946579999999</v>
      </c>
      <c r="H25" s="218">
        <v>3023.5869011432442</v>
      </c>
      <c r="I25" s="218">
        <v>3896.7987981934125</v>
      </c>
      <c r="J25" s="218">
        <v>4951.8648664018756</v>
      </c>
      <c r="K25" s="218">
        <v>5305.2859527172895</v>
      </c>
      <c r="L25" s="218">
        <v>5843.4056774019264</v>
      </c>
      <c r="M25" s="218">
        <v>7348.0000000000009</v>
      </c>
    </row>
    <row r="26" spans="2:13" ht="22.5" customHeight="1">
      <c r="B26" s="224">
        <v>3.08</v>
      </c>
      <c r="C26" s="226" t="s">
        <v>7</v>
      </c>
      <c r="D26" s="218">
        <v>654.95995300000004</v>
      </c>
      <c r="E26" s="218">
        <v>855.90166658040016</v>
      </c>
      <c r="F26" s="218">
        <v>1131.8424571574933</v>
      </c>
      <c r="G26" s="218">
        <v>1505.6462935113168</v>
      </c>
      <c r="H26" s="218">
        <v>1876.8533126956213</v>
      </c>
      <c r="I26" s="218">
        <v>2306.6377064764174</v>
      </c>
      <c r="J26" s="218">
        <v>3101.089865341025</v>
      </c>
      <c r="K26" s="218">
        <v>3247.7042587429219</v>
      </c>
      <c r="L26" s="218">
        <v>3883</v>
      </c>
      <c r="M26" s="218">
        <v>4889</v>
      </c>
    </row>
    <row r="27" spans="2:13" ht="22.5" customHeight="1">
      <c r="B27" s="224">
        <v>3.09</v>
      </c>
      <c r="C27" s="226" t="s">
        <v>164</v>
      </c>
      <c r="D27" s="218">
        <v>249.83920972583735</v>
      </c>
      <c r="E27" s="218">
        <v>308.01599573628386</v>
      </c>
      <c r="F27" s="218">
        <v>380.8803199999669</v>
      </c>
      <c r="G27" s="218">
        <v>513.15336004387154</v>
      </c>
      <c r="H27" s="218">
        <v>673.58471741620883</v>
      </c>
      <c r="I27" s="218">
        <v>728.48187188562986</v>
      </c>
      <c r="J27" s="218">
        <v>921.36963935772337</v>
      </c>
      <c r="K27" s="218">
        <v>955.77935574824971</v>
      </c>
      <c r="L27" s="218">
        <v>1090.7621738200701</v>
      </c>
      <c r="M27" s="218">
        <v>1459</v>
      </c>
    </row>
    <row r="28" spans="2:13" ht="31.5">
      <c r="B28" s="224">
        <v>3.1</v>
      </c>
      <c r="C28" s="228" t="s">
        <v>94</v>
      </c>
      <c r="D28" s="218">
        <v>661.61552598741434</v>
      </c>
      <c r="E28" s="218">
        <v>806.75479014733469</v>
      </c>
      <c r="F28" s="218">
        <v>1039.1841951665119</v>
      </c>
      <c r="G28" s="218">
        <v>1317.8458405041961</v>
      </c>
      <c r="H28" s="218">
        <v>1721.5032083199997</v>
      </c>
      <c r="I28" s="218">
        <v>2158.7082136274053</v>
      </c>
      <c r="J28" s="218">
        <v>2701.1657971707632</v>
      </c>
      <c r="K28" s="218">
        <v>3886.4886472109647</v>
      </c>
      <c r="L28" s="218">
        <v>4445.4886472109001</v>
      </c>
      <c r="M28" s="218">
        <v>5069.6828827477093</v>
      </c>
    </row>
    <row r="29" spans="2:13" ht="36.75" customHeight="1">
      <c r="B29" s="224"/>
      <c r="C29" s="229" t="s">
        <v>170</v>
      </c>
      <c r="D29" s="218">
        <v>406.58292126381895</v>
      </c>
      <c r="E29" s="218">
        <v>502.59562300000005</v>
      </c>
      <c r="F29" s="218">
        <v>689.44125499999996</v>
      </c>
      <c r="G29" s="218">
        <v>1192.034541</v>
      </c>
      <c r="H29" s="218">
        <v>1511.64487302</v>
      </c>
      <c r="I29" s="218">
        <v>1457.6658883311627</v>
      </c>
      <c r="J29" s="218">
        <v>2316.7151573564834</v>
      </c>
      <c r="K29" s="218">
        <v>2918.9479852955483</v>
      </c>
      <c r="L29" s="218">
        <v>4353.6719188658808</v>
      </c>
      <c r="M29" s="218">
        <v>4864.8474219994687</v>
      </c>
    </row>
    <row r="30" spans="2:13" s="219" customFormat="1" ht="31.5">
      <c r="B30" s="215">
        <v>4</v>
      </c>
      <c r="C30" s="230" t="s">
        <v>195</v>
      </c>
      <c r="D30" s="217">
        <v>17403.141502003684</v>
      </c>
      <c r="E30" s="217">
        <v>21252.275248321112</v>
      </c>
      <c r="F30" s="217">
        <v>27974.661331635703</v>
      </c>
      <c r="G30" s="217">
        <v>34470.007122128227</v>
      </c>
      <c r="H30" s="217">
        <v>41876.055179587354</v>
      </c>
      <c r="I30" s="217">
        <v>54394.174979269097</v>
      </c>
      <c r="J30" s="217">
        <v>70626.697049603928</v>
      </c>
      <c r="K30" s="217">
        <v>87389.663962495892</v>
      </c>
      <c r="L30" s="217">
        <v>103939.3951929858</v>
      </c>
      <c r="M30" s="217">
        <v>123510.25454116458</v>
      </c>
    </row>
    <row r="31" spans="2:13" ht="22.5" customHeight="1">
      <c r="B31" s="231"/>
      <c r="C31" s="229" t="s">
        <v>69</v>
      </c>
      <c r="D31" s="218">
        <v>1302.3196518435138</v>
      </c>
      <c r="E31" s="218">
        <v>1902.1729075737665</v>
      </c>
      <c r="F31" s="218">
        <v>2203.9366319999995</v>
      </c>
      <c r="G31" s="218">
        <v>2127.5848309999992</v>
      </c>
      <c r="H31" s="218">
        <v>4166.0448730200005</v>
      </c>
      <c r="I31" s="218">
        <v>5422.1458883311625</v>
      </c>
      <c r="J31" s="218">
        <v>4688.6682157840005</v>
      </c>
      <c r="K31" s="218">
        <v>6026.2223430321992</v>
      </c>
      <c r="L31" s="218">
        <v>9404</v>
      </c>
      <c r="M31" s="218">
        <v>16425.608013537443</v>
      </c>
    </row>
    <row r="32" spans="2:13" ht="37.5" customHeight="1">
      <c r="B32" s="215">
        <v>5</v>
      </c>
      <c r="C32" s="230" t="s">
        <v>177</v>
      </c>
      <c r="D32" s="240">
        <v>18705.461153847198</v>
      </c>
      <c r="E32" s="240">
        <v>23154.448155894879</v>
      </c>
      <c r="F32" s="240">
        <v>30178.597963635704</v>
      </c>
      <c r="G32" s="240">
        <v>36597.591953128227</v>
      </c>
      <c r="H32" s="240">
        <v>46042.100052607355</v>
      </c>
      <c r="I32" s="240">
        <v>59816.320867600261</v>
      </c>
      <c r="J32" s="240">
        <v>75315.365265387925</v>
      </c>
      <c r="K32" s="241">
        <v>93415.886305528096</v>
      </c>
      <c r="L32" s="240">
        <v>113343.3951929858</v>
      </c>
      <c r="M32" s="240">
        <v>139935.86255470203</v>
      </c>
    </row>
    <row r="33" spans="2:13" ht="3" customHeight="1">
      <c r="B33" s="232"/>
      <c r="C33" s="233"/>
      <c r="D33" s="234"/>
      <c r="E33" s="234"/>
      <c r="F33" s="234"/>
      <c r="G33" s="234"/>
      <c r="H33" s="234"/>
      <c r="I33" s="234"/>
      <c r="J33" s="234"/>
      <c r="K33" s="234"/>
      <c r="M33" s="235"/>
    </row>
    <row r="34" spans="2:13" ht="4.5" customHeight="1">
      <c r="B34" s="175"/>
      <c r="C34" s="210"/>
      <c r="D34" s="11"/>
      <c r="E34" s="11"/>
      <c r="F34" s="11"/>
      <c r="G34" s="11"/>
      <c r="H34" s="11"/>
      <c r="I34" s="11"/>
      <c r="J34" s="11"/>
      <c r="K34" s="11"/>
      <c r="L34" s="236"/>
    </row>
    <row r="35" spans="2:13" ht="13.5" customHeight="1">
      <c r="B35" s="45" t="s">
        <v>156</v>
      </c>
      <c r="C35" s="210"/>
      <c r="D35" s="11"/>
      <c r="E35" s="237"/>
      <c r="F35" s="237"/>
      <c r="G35" s="237"/>
      <c r="H35" s="237"/>
      <c r="I35" s="237"/>
      <c r="J35" s="237"/>
      <c r="K35" s="237"/>
      <c r="L35" s="237"/>
    </row>
    <row r="36" spans="2:13" ht="13.5" customHeight="1">
      <c r="B36" s="467" t="s">
        <v>198</v>
      </c>
      <c r="C36" s="467"/>
      <c r="D36" s="467"/>
      <c r="E36" s="467"/>
      <c r="F36" s="467"/>
      <c r="G36" s="467"/>
      <c r="H36" s="467"/>
      <c r="I36" s="467"/>
      <c r="J36" s="467"/>
      <c r="K36" s="238">
        <v>24.032972523414784</v>
      </c>
      <c r="L36" s="238">
        <v>21.332034277641327</v>
      </c>
    </row>
    <row r="37" spans="2:13" ht="12" customHeight="1">
      <c r="B37" s="189" t="s">
        <v>173</v>
      </c>
    </row>
    <row r="38" spans="2:13" ht="15" customHeight="1"/>
  </sheetData>
  <mergeCells count="2">
    <mergeCell ref="F3:L3"/>
    <mergeCell ref="B36:J36"/>
  </mergeCells>
  <printOptions horizontalCentered="1"/>
  <pageMargins left="0.7" right="0.7" top="0.75" bottom="0.75" header="0.3" footer="0.3"/>
  <pageSetup scale="58" orientation="portrait" r:id="rId1"/>
  <headerFooter>
    <oddFooter>&amp;R5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view="pageBreakPreview" topLeftCell="A2" zoomScale="60" zoomScaleNormal="100" workbookViewId="0">
      <selection activeCell="K9" sqref="K9"/>
    </sheetView>
  </sheetViews>
  <sheetFormatPr defaultColWidth="9.140625" defaultRowHeight="18.75"/>
  <cols>
    <col min="1" max="1" width="1.140625" style="246" customWidth="1"/>
    <col min="2" max="2" width="7" style="244" customWidth="1"/>
    <col min="3" max="3" width="39.42578125" style="243" customWidth="1"/>
    <col min="4" max="5" width="10.140625" style="244" customWidth="1"/>
    <col min="6" max="6" width="10" style="244" customWidth="1"/>
    <col min="7" max="7" width="10.140625" style="244" customWidth="1"/>
    <col min="8" max="9" width="9.85546875" style="244" customWidth="1"/>
    <col min="10" max="11" width="10.140625" style="244" customWidth="1"/>
    <col min="12" max="12" width="10.140625" style="246" customWidth="1"/>
    <col min="13" max="14" width="10.42578125" style="208" customWidth="1"/>
    <col min="15" max="16384" width="9.140625" style="246"/>
  </cols>
  <sheetData>
    <row r="1" spans="2:14">
      <c r="B1" s="242"/>
      <c r="J1" s="245"/>
      <c r="K1" s="245"/>
    </row>
    <row r="2" spans="2:14">
      <c r="B2" s="247" t="s">
        <v>271</v>
      </c>
    </row>
    <row r="3" spans="2:14" ht="15" customHeight="1">
      <c r="G3" s="468"/>
      <c r="H3" s="468"/>
      <c r="I3" s="468"/>
      <c r="J3" s="468"/>
      <c r="K3" s="468"/>
      <c r="L3" s="468"/>
    </row>
    <row r="4" spans="2:14" ht="30" customHeight="1">
      <c r="B4" s="248"/>
      <c r="C4" s="248"/>
      <c r="D4" s="249">
        <v>2006</v>
      </c>
      <c r="E4" s="249">
        <v>2007</v>
      </c>
      <c r="F4" s="249">
        <v>2008</v>
      </c>
      <c r="G4" s="249">
        <v>2009</v>
      </c>
      <c r="H4" s="249">
        <v>2010</v>
      </c>
      <c r="I4" s="249">
        <v>2011</v>
      </c>
      <c r="J4" s="249">
        <v>2012</v>
      </c>
      <c r="K4" s="249">
        <v>2013</v>
      </c>
      <c r="L4" s="250">
        <v>2014</v>
      </c>
      <c r="M4" s="249" t="s">
        <v>182</v>
      </c>
      <c r="N4" s="251"/>
    </row>
    <row r="5" spans="2:14" s="257" customFormat="1" ht="22.5" customHeight="1">
      <c r="B5" s="252">
        <v>1</v>
      </c>
      <c r="C5" s="253" t="s">
        <v>25</v>
      </c>
      <c r="D5" s="254">
        <v>30.404927662886365</v>
      </c>
      <c r="E5" s="254">
        <v>29.050053387201803</v>
      </c>
      <c r="F5" s="254">
        <v>30.961901842183547</v>
      </c>
      <c r="G5" s="254">
        <v>31.806457895458788</v>
      </c>
      <c r="H5" s="254">
        <v>29.754109523949023</v>
      </c>
      <c r="I5" s="254">
        <v>25.343404114022185</v>
      </c>
      <c r="J5" s="254">
        <v>22.850809253090883</v>
      </c>
      <c r="K5" s="254">
        <v>22.403149013985434</v>
      </c>
      <c r="L5" s="254">
        <v>21.495558994270237</v>
      </c>
      <c r="M5" s="254">
        <v>20.279180839822324</v>
      </c>
      <c r="N5" s="255"/>
    </row>
    <row r="6" spans="2:14" s="208" customFormat="1" ht="22.5" customHeight="1">
      <c r="B6" s="258">
        <v>1.01</v>
      </c>
      <c r="C6" s="259" t="s">
        <v>65</v>
      </c>
      <c r="D6" s="256">
        <v>21.301182810664272</v>
      </c>
      <c r="E6" s="256">
        <v>20.265705871583673</v>
      </c>
      <c r="F6" s="256">
        <v>22.449619758333856</v>
      </c>
      <c r="G6" s="256">
        <v>23.625292246017796</v>
      </c>
      <c r="H6" s="256">
        <v>21.714802973079493</v>
      </c>
      <c r="I6" s="256">
        <v>19.068057113772539</v>
      </c>
      <c r="J6" s="256">
        <v>17.170253945950126</v>
      </c>
      <c r="K6" s="256">
        <v>17.430846602696775</v>
      </c>
      <c r="L6" s="256">
        <v>16.754535155292789</v>
      </c>
      <c r="M6" s="255">
        <v>15.737475328975433</v>
      </c>
      <c r="N6" s="256"/>
    </row>
    <row r="7" spans="2:14" s="208" customFormat="1" ht="22.5" customHeight="1">
      <c r="B7" s="258"/>
      <c r="C7" s="260" t="s">
        <v>95</v>
      </c>
      <c r="D7" s="256">
        <v>3.0162632421168483</v>
      </c>
      <c r="E7" s="256">
        <v>2.6703813288361591</v>
      </c>
      <c r="F7" s="256">
        <v>2.4644589378693791</v>
      </c>
      <c r="G7" s="256">
        <v>2.4501254553775187</v>
      </c>
      <c r="H7" s="256">
        <v>3.2073196357720999</v>
      </c>
      <c r="I7" s="256">
        <v>3.5731962762084248</v>
      </c>
      <c r="J7" s="256">
        <v>2.5615762499857126</v>
      </c>
      <c r="K7" s="256">
        <v>2.1938754687594293</v>
      </c>
      <c r="L7" s="256">
        <v>2.2245191352017373</v>
      </c>
      <c r="M7" s="255">
        <v>1.9022380217471668</v>
      </c>
      <c r="N7" s="256"/>
    </row>
    <row r="8" spans="2:14" s="208" customFormat="1" ht="22.5" customHeight="1">
      <c r="B8" s="258">
        <v>1.02</v>
      </c>
      <c r="C8" s="259" t="s">
        <v>66</v>
      </c>
      <c r="D8" s="256">
        <v>2.4542617445644419</v>
      </c>
      <c r="E8" s="256">
        <v>2.3031130994430873</v>
      </c>
      <c r="F8" s="256">
        <v>2.1157408947665357</v>
      </c>
      <c r="G8" s="256">
        <v>2.0445110265768052</v>
      </c>
      <c r="H8" s="256">
        <v>2.0121825727205689</v>
      </c>
      <c r="I8" s="256">
        <v>1.7972833809195212</v>
      </c>
      <c r="J8" s="256">
        <v>1.5930104760319628</v>
      </c>
      <c r="K8" s="256">
        <v>1.3541820435058325</v>
      </c>
      <c r="L8" s="256">
        <v>1.2168775861423264</v>
      </c>
      <c r="M8" s="255">
        <v>1.159103266322598</v>
      </c>
      <c r="N8" s="256"/>
    </row>
    <row r="9" spans="2:14" s="208" customFormat="1" ht="22.5" customHeight="1">
      <c r="B9" s="258">
        <v>1.03</v>
      </c>
      <c r="C9" s="259" t="s">
        <v>67</v>
      </c>
      <c r="D9" s="256">
        <v>4.1325911142556153</v>
      </c>
      <c r="E9" s="256">
        <v>4.1840464233243768</v>
      </c>
      <c r="F9" s="256">
        <v>3.7381381333363355</v>
      </c>
      <c r="G9" s="256">
        <v>3.6847563413051621</v>
      </c>
      <c r="H9" s="256">
        <v>3.7203739508249885</v>
      </c>
      <c r="I9" s="256">
        <v>2.7738206558693297</v>
      </c>
      <c r="J9" s="256">
        <v>2.5768251512517941</v>
      </c>
      <c r="K9" s="256">
        <v>2.2353739761747469</v>
      </c>
      <c r="L9" s="256">
        <v>2.343091884249394</v>
      </c>
      <c r="M9" s="255">
        <v>2.2803635873693997</v>
      </c>
      <c r="N9" s="256"/>
    </row>
    <row r="10" spans="2:14" s="208" customFormat="1" ht="22.5" customHeight="1">
      <c r="B10" s="258">
        <v>1.04</v>
      </c>
      <c r="C10" s="259" t="s">
        <v>68</v>
      </c>
      <c r="D10" s="256">
        <v>2.5168919934020351</v>
      </c>
      <c r="E10" s="256">
        <v>2.2971879928506667</v>
      </c>
      <c r="F10" s="256">
        <v>2.6584030557468195</v>
      </c>
      <c r="G10" s="256">
        <v>2.4518982815590258</v>
      </c>
      <c r="H10" s="256">
        <v>2.3067500273239716</v>
      </c>
      <c r="I10" s="256">
        <v>1.7042429634607941</v>
      </c>
      <c r="J10" s="256">
        <v>1.5107196798570044</v>
      </c>
      <c r="K10" s="256">
        <v>1.3827463916080811</v>
      </c>
      <c r="L10" s="256">
        <v>1.1810543685857295</v>
      </c>
      <c r="M10" s="255">
        <v>1.1022386571548897</v>
      </c>
      <c r="N10" s="256"/>
    </row>
    <row r="11" spans="2:14" s="257" customFormat="1" ht="22.5" customHeight="1">
      <c r="B11" s="252">
        <v>2</v>
      </c>
      <c r="C11" s="253" t="s">
        <v>26</v>
      </c>
      <c r="D11" s="254">
        <v>20.799392477619179</v>
      </c>
      <c r="E11" s="254">
        <v>20.746856189008966</v>
      </c>
      <c r="F11" s="254">
        <v>20.424559090022182</v>
      </c>
      <c r="G11" s="254">
        <v>18.999786882845886</v>
      </c>
      <c r="H11" s="254">
        <v>19.117072247173073</v>
      </c>
      <c r="I11" s="254">
        <v>25.557552334984933</v>
      </c>
      <c r="J11" s="254">
        <v>28.018951672953818</v>
      </c>
      <c r="K11" s="254">
        <v>27.807798475378494</v>
      </c>
      <c r="L11" s="254">
        <v>26.56379731318642</v>
      </c>
      <c r="M11" s="254">
        <v>25.349152212815852</v>
      </c>
      <c r="N11" s="255"/>
    </row>
    <row r="12" spans="2:14" ht="22.5" customHeight="1">
      <c r="B12" s="259">
        <v>2.0099999999999998</v>
      </c>
      <c r="C12" s="259" t="s">
        <v>8</v>
      </c>
      <c r="D12" s="256">
        <v>2.7931100328865419</v>
      </c>
      <c r="E12" s="256">
        <v>2.7654225811023037</v>
      </c>
      <c r="F12" s="256">
        <v>2.4184473259686468</v>
      </c>
      <c r="G12" s="256">
        <v>2.0751208596228197</v>
      </c>
      <c r="H12" s="256">
        <v>2.3340721553161528</v>
      </c>
      <c r="I12" s="256">
        <v>8.3969488905967822</v>
      </c>
      <c r="J12" s="256">
        <v>9.5423502711477948</v>
      </c>
      <c r="K12" s="256">
        <v>9.4156114784009119</v>
      </c>
      <c r="L12" s="256">
        <v>7.9783500739489464</v>
      </c>
      <c r="M12" s="255">
        <v>6.2792549931629482</v>
      </c>
      <c r="N12" s="256"/>
    </row>
    <row r="13" spans="2:14" ht="22.5" customHeight="1">
      <c r="B13" s="259"/>
      <c r="C13" s="260" t="s">
        <v>172</v>
      </c>
      <c r="D13" s="256">
        <v>0</v>
      </c>
      <c r="E13" s="256">
        <v>0</v>
      </c>
      <c r="F13" s="256">
        <v>0</v>
      </c>
      <c r="G13" s="256">
        <v>0</v>
      </c>
      <c r="H13" s="256">
        <v>0.4091251663138864</v>
      </c>
      <c r="I13" s="256">
        <v>6.7074781095947822</v>
      </c>
      <c r="J13" s="256">
        <v>7.7441809359840308</v>
      </c>
      <c r="K13" s="256">
        <v>8.2399812393577783</v>
      </c>
      <c r="L13" s="256">
        <v>7.1962132090606641</v>
      </c>
      <c r="M13" s="255">
        <v>5.7627997071603358</v>
      </c>
      <c r="N13" s="261"/>
    </row>
    <row r="14" spans="2:14" ht="22.5" customHeight="1">
      <c r="B14" s="259">
        <v>2.02</v>
      </c>
      <c r="C14" s="259" t="s">
        <v>9</v>
      </c>
      <c r="D14" s="256">
        <v>10.238694417683288</v>
      </c>
      <c r="E14" s="256">
        <v>9.1494455914924426</v>
      </c>
      <c r="F14" s="256">
        <v>7.9427190134644485</v>
      </c>
      <c r="G14" s="256">
        <v>6.9497481017455538</v>
      </c>
      <c r="H14" s="256">
        <v>6.7795080309410709</v>
      </c>
      <c r="I14" s="256">
        <v>6.8797381025828317</v>
      </c>
      <c r="J14" s="256">
        <v>5.8446558315727142</v>
      </c>
      <c r="K14" s="256">
        <v>5.3155838590179982</v>
      </c>
      <c r="L14" s="256">
        <v>4.9327242074331457</v>
      </c>
      <c r="M14" s="255">
        <v>4.8264810740153381</v>
      </c>
      <c r="N14" s="256"/>
    </row>
    <row r="15" spans="2:14" ht="22.5" customHeight="1">
      <c r="B15" s="259">
        <v>2.0299999999999998</v>
      </c>
      <c r="C15" s="259" t="s">
        <v>56</v>
      </c>
      <c r="D15" s="256">
        <v>0.8013549884712825</v>
      </c>
      <c r="E15" s="256">
        <v>0.59742405796946796</v>
      </c>
      <c r="F15" s="256">
        <v>0.54149024646434374</v>
      </c>
      <c r="G15" s="256">
        <v>0.4678956238708859</v>
      </c>
      <c r="H15" s="256">
        <v>0.61305978236570613</v>
      </c>
      <c r="I15" s="256">
        <v>0.50078291208860903</v>
      </c>
      <c r="J15" s="256">
        <v>0.45575107121380071</v>
      </c>
      <c r="K15" s="256">
        <v>0.43558561715787375</v>
      </c>
      <c r="L15" s="256">
        <v>0.40903127710813519</v>
      </c>
      <c r="M15" s="255">
        <v>0.39259949343184686</v>
      </c>
      <c r="N15" s="256"/>
    </row>
    <row r="16" spans="2:14" ht="22.5" customHeight="1">
      <c r="B16" s="259">
        <v>2.04</v>
      </c>
      <c r="C16" s="259" t="s">
        <v>57</v>
      </c>
      <c r="D16" s="256">
        <v>1.2597688470558537</v>
      </c>
      <c r="E16" s="256">
        <v>1.0432898890183371</v>
      </c>
      <c r="F16" s="256">
        <v>0.79851723749857928</v>
      </c>
      <c r="G16" s="256">
        <v>0.69092496367421408</v>
      </c>
      <c r="H16" s="256">
        <v>0.84886322974814421</v>
      </c>
      <c r="I16" s="256">
        <v>0.8368968017435765</v>
      </c>
      <c r="J16" s="256">
        <v>0.70096561936361357</v>
      </c>
      <c r="K16" s="256">
        <v>0.62915472054751365</v>
      </c>
      <c r="L16" s="256">
        <v>0.53189000492992966</v>
      </c>
      <c r="M16" s="255">
        <v>0.62239483184929834</v>
      </c>
      <c r="N16" s="256"/>
    </row>
    <row r="17" spans="2:14" s="257" customFormat="1" ht="22.5" customHeight="1">
      <c r="B17" s="259">
        <v>2.0499999999999998</v>
      </c>
      <c r="C17" s="259" t="s">
        <v>24</v>
      </c>
      <c r="D17" s="256">
        <v>5.7064641915222127</v>
      </c>
      <c r="E17" s="256">
        <v>7.1912740694264121</v>
      </c>
      <c r="F17" s="256">
        <v>8.7233852666261651</v>
      </c>
      <c r="G17" s="256">
        <v>8.8160973339324133</v>
      </c>
      <c r="H17" s="256">
        <v>8.5415690488019926</v>
      </c>
      <c r="I17" s="256">
        <v>8.9431856279731363</v>
      </c>
      <c r="J17" s="256">
        <v>11.475228879655894</v>
      </c>
      <c r="K17" s="256">
        <v>12.011862800254196</v>
      </c>
      <c r="L17" s="256">
        <v>12.711801749766268</v>
      </c>
      <c r="M17" s="255">
        <v>13.228421820356424</v>
      </c>
      <c r="N17" s="256"/>
    </row>
    <row r="18" spans="2:14" ht="22.5" customHeight="1">
      <c r="B18" s="252">
        <v>3</v>
      </c>
      <c r="C18" s="253" t="s">
        <v>153</v>
      </c>
      <c r="D18" s="254">
        <v>48.795679859494456</v>
      </c>
      <c r="E18" s="254">
        <v>50.203090423789234</v>
      </c>
      <c r="F18" s="254">
        <v>48.613539067794271</v>
      </c>
      <c r="G18" s="254">
        <v>49.193755221695326</v>
      </c>
      <c r="H18" s="254">
        <v>51.128818228877904</v>
      </c>
      <c r="I18" s="254">
        <v>49.099043550992889</v>
      </c>
      <c r="J18" s="254">
        <v>49.130239073955288</v>
      </c>
      <c r="K18" s="254">
        <v>49.789052510636076</v>
      </c>
      <c r="L18" s="254">
        <v>51.94064369254334</v>
      </c>
      <c r="M18" s="254">
        <v>54.371666947361831</v>
      </c>
      <c r="N18" s="255"/>
    </row>
    <row r="19" spans="2:14" ht="41.25" customHeight="1">
      <c r="B19" s="277">
        <v>3.01</v>
      </c>
      <c r="C19" s="263" t="s">
        <v>58</v>
      </c>
      <c r="D19" s="256">
        <v>6.4049235586147182</v>
      </c>
      <c r="E19" s="256">
        <v>6.1361433229863351</v>
      </c>
      <c r="F19" s="256">
        <v>5.9666663922931304</v>
      </c>
      <c r="G19" s="256">
        <v>5.9136603606315186</v>
      </c>
      <c r="H19" s="256">
        <v>6.2253150542072744</v>
      </c>
      <c r="I19" s="256">
        <v>5.8768414173640453</v>
      </c>
      <c r="J19" s="256">
        <v>5.5658649629300996</v>
      </c>
      <c r="K19" s="256">
        <v>5.7823156405223095</v>
      </c>
      <c r="L19" s="256">
        <v>5.618947652991821</v>
      </c>
      <c r="M19" s="255">
        <v>6.4272587704487645</v>
      </c>
      <c r="N19" s="256"/>
    </row>
    <row r="20" spans="2:14" ht="24.75" customHeight="1">
      <c r="B20" s="262">
        <v>3.02</v>
      </c>
      <c r="C20" s="263" t="s">
        <v>59</v>
      </c>
      <c r="D20" s="256">
        <v>5.0201901662602824</v>
      </c>
      <c r="E20" s="256">
        <v>5.561521764574195</v>
      </c>
      <c r="F20" s="256">
        <v>5.985253707296712</v>
      </c>
      <c r="G20" s="256">
        <v>6.156560805287584</v>
      </c>
      <c r="H20" s="256">
        <v>5.9757760170619534</v>
      </c>
      <c r="I20" s="256">
        <v>5.3846645184347386</v>
      </c>
      <c r="J20" s="256">
        <v>4.8221194624010391</v>
      </c>
      <c r="K20" s="256">
        <v>5.8202579075662255</v>
      </c>
      <c r="L20" s="256">
        <v>5.6320413296912717</v>
      </c>
      <c r="M20" s="255">
        <v>5.9193721241837496</v>
      </c>
      <c r="N20" s="256"/>
    </row>
    <row r="21" spans="2:14" ht="25.5" customHeight="1">
      <c r="B21" s="262">
        <v>3.03</v>
      </c>
      <c r="C21" s="263" t="s">
        <v>60</v>
      </c>
      <c r="D21" s="256">
        <v>13.235587641357792</v>
      </c>
      <c r="E21" s="256">
        <v>13.094804952065594</v>
      </c>
      <c r="F21" s="256">
        <v>11.381686250393795</v>
      </c>
      <c r="G21" s="256">
        <v>10.537021395063851</v>
      </c>
      <c r="H21" s="256">
        <v>10.552411750918587</v>
      </c>
      <c r="I21" s="256">
        <v>10.737071672352188</v>
      </c>
      <c r="J21" s="256">
        <v>11.02319862068552</v>
      </c>
      <c r="K21" s="256">
        <v>11.238149833039037</v>
      </c>
      <c r="L21" s="256">
        <v>12.328749886744372</v>
      </c>
      <c r="M21" s="255">
        <v>13.268928117297808</v>
      </c>
      <c r="N21" s="256"/>
    </row>
    <row r="22" spans="2:14" ht="22.5" customHeight="1">
      <c r="B22" s="262">
        <v>3.04</v>
      </c>
      <c r="C22" s="263" t="s">
        <v>61</v>
      </c>
      <c r="D22" s="256">
        <v>2.7122105737088518</v>
      </c>
      <c r="E22" s="256">
        <v>2.3506922574220721</v>
      </c>
      <c r="F22" s="256">
        <v>2.1682172507966211</v>
      </c>
      <c r="G22" s="256">
        <v>1.841008824026007</v>
      </c>
      <c r="H22" s="256">
        <v>1.9155154817777429</v>
      </c>
      <c r="I22" s="256">
        <v>1.7706047227145478</v>
      </c>
      <c r="J22" s="256">
        <v>2.1800608778810187</v>
      </c>
      <c r="K22" s="256">
        <v>1.7401962060906693</v>
      </c>
      <c r="L22" s="256">
        <v>2.2540685799200668</v>
      </c>
      <c r="M22" s="255">
        <v>2.4241460784918849</v>
      </c>
      <c r="N22" s="256"/>
    </row>
    <row r="23" spans="2:14" ht="27.75" customHeight="1">
      <c r="B23" s="262">
        <v>3.05</v>
      </c>
      <c r="C23" s="264" t="s">
        <v>92</v>
      </c>
      <c r="D23" s="256">
        <v>2.6550444507846369</v>
      </c>
      <c r="E23" s="256">
        <v>3.3964579341265155</v>
      </c>
      <c r="F23" s="256">
        <v>3.7980777417814879</v>
      </c>
      <c r="G23" s="256">
        <v>4.3386319177321209</v>
      </c>
      <c r="H23" s="256">
        <v>5.1626148008477655</v>
      </c>
      <c r="I23" s="256">
        <v>4.4151628928714031</v>
      </c>
      <c r="J23" s="256">
        <v>4.7321738835943528</v>
      </c>
      <c r="K23" s="256">
        <v>6.5163338884993456</v>
      </c>
      <c r="L23" s="256">
        <v>8.4171936748061569</v>
      </c>
      <c r="M23" s="255">
        <v>7.7133336983376068</v>
      </c>
      <c r="N23" s="256"/>
    </row>
    <row r="24" spans="2:14" ht="54" customHeight="1">
      <c r="B24" s="277">
        <v>3.06</v>
      </c>
      <c r="C24" s="264" t="s">
        <v>93</v>
      </c>
      <c r="D24" s="256">
        <v>5.1316182840142721</v>
      </c>
      <c r="E24" s="256">
        <v>4.677775391576656</v>
      </c>
      <c r="F24" s="256">
        <v>4.1346067858423545</v>
      </c>
      <c r="G24" s="256">
        <v>4.1000653513650498</v>
      </c>
      <c r="H24" s="256">
        <v>4.4824470053597762</v>
      </c>
      <c r="I24" s="256">
        <v>4.6383743082631534</v>
      </c>
      <c r="J24" s="256">
        <v>4.8005914850200373</v>
      </c>
      <c r="K24" s="256">
        <v>3.8590406462020312</v>
      </c>
      <c r="L24" s="256">
        <v>3.5957980541617127</v>
      </c>
      <c r="M24" s="255">
        <v>4.0007757902102572</v>
      </c>
      <c r="N24" s="256"/>
    </row>
    <row r="25" spans="2:14" ht="41.25" customHeight="1">
      <c r="B25" s="277">
        <v>3.07</v>
      </c>
      <c r="C25" s="264" t="s">
        <v>62</v>
      </c>
      <c r="D25" s="256">
        <v>4.8408276639697476</v>
      </c>
      <c r="E25" s="256">
        <v>5.9271604428224576</v>
      </c>
      <c r="F25" s="256">
        <v>6.2762335655286634</v>
      </c>
      <c r="G25" s="256">
        <v>6.9505124844346104</v>
      </c>
      <c r="H25" s="256">
        <v>6.9687651050347483</v>
      </c>
      <c r="I25" s="256">
        <v>6.9770283980987848</v>
      </c>
      <c r="J25" s="256">
        <v>6.788638914165519</v>
      </c>
      <c r="K25" s="256">
        <v>5.8746179775017939</v>
      </c>
      <c r="L25" s="256">
        <v>5.3959185322237673</v>
      </c>
      <c r="M25" s="255">
        <v>5.7238513447167003</v>
      </c>
      <c r="N25" s="256"/>
    </row>
    <row r="26" spans="2:14" ht="22.5" customHeight="1">
      <c r="B26" s="262">
        <v>3.08</v>
      </c>
      <c r="C26" s="264" t="s">
        <v>7</v>
      </c>
      <c r="D26" s="256">
        <v>3.6775411984720439</v>
      </c>
      <c r="E26" s="256">
        <v>3.9342989974199911</v>
      </c>
      <c r="F26" s="256">
        <v>3.9486408260525878</v>
      </c>
      <c r="G26" s="256">
        <v>4.221985683640872</v>
      </c>
      <c r="H26" s="256">
        <v>4.3257727660603047</v>
      </c>
      <c r="I26" s="256">
        <v>4.1299224352236195</v>
      </c>
      <c r="J26" s="256">
        <v>4.251363860717654</v>
      </c>
      <c r="K26" s="256">
        <v>3.5962287413081504</v>
      </c>
      <c r="L26" s="256">
        <v>3.5856404325397868</v>
      </c>
      <c r="M26" s="255">
        <v>3.808370879738697</v>
      </c>
      <c r="N26" s="256"/>
    </row>
    <row r="27" spans="2:14" ht="22.5" customHeight="1">
      <c r="B27" s="262">
        <v>3.09</v>
      </c>
      <c r="C27" s="264" t="s">
        <v>63</v>
      </c>
      <c r="D27" s="256">
        <v>1.4028246804281546</v>
      </c>
      <c r="E27" s="256">
        <v>1.4158484210647897</v>
      </c>
      <c r="F27" s="256">
        <v>1.3287711305413337</v>
      </c>
      <c r="G27" s="256">
        <v>1.4389343293668801</v>
      </c>
      <c r="H27" s="256">
        <v>1.5524785056582648</v>
      </c>
      <c r="I27" s="256">
        <v>1.3043113003428743</v>
      </c>
      <c r="J27" s="256">
        <v>1.2631293374973271</v>
      </c>
      <c r="K27" s="256">
        <v>1.0583479638694899</v>
      </c>
      <c r="L27" s="256">
        <v>1.0072317673794062</v>
      </c>
      <c r="M27" s="255">
        <v>1.1365132161052891</v>
      </c>
      <c r="N27" s="256"/>
    </row>
    <row r="28" spans="2:14" ht="37.5">
      <c r="B28" s="277">
        <v>3.1</v>
      </c>
      <c r="C28" s="265" t="s">
        <v>94</v>
      </c>
      <c r="D28" s="256">
        <v>3.7149116418839534</v>
      </c>
      <c r="E28" s="256">
        <v>3.7083869397306275</v>
      </c>
      <c r="F28" s="256">
        <v>3.6253854172675868</v>
      </c>
      <c r="G28" s="256">
        <v>3.6953740701468196</v>
      </c>
      <c r="H28" s="256">
        <v>3.9677217419514887</v>
      </c>
      <c r="I28" s="256">
        <v>3.8650618853275351</v>
      </c>
      <c r="J28" s="256">
        <v>3.7030976690627209</v>
      </c>
      <c r="K28" s="256">
        <v>4.3035637060370204</v>
      </c>
      <c r="L28" s="256">
        <v>4.1050537820849868</v>
      </c>
      <c r="M28" s="255">
        <v>3.9491169278310716</v>
      </c>
      <c r="N28" s="256"/>
    </row>
    <row r="29" spans="2:14" s="257" customFormat="1" ht="39" customHeight="1">
      <c r="B29" s="252">
        <v>4</v>
      </c>
      <c r="C29" s="266" t="s">
        <v>178</v>
      </c>
      <c r="D29" s="254">
        <v>100</v>
      </c>
      <c r="E29" s="254">
        <v>100</v>
      </c>
      <c r="F29" s="254">
        <v>100</v>
      </c>
      <c r="G29" s="254">
        <v>100</v>
      </c>
      <c r="H29" s="254">
        <v>100</v>
      </c>
      <c r="I29" s="254">
        <v>100</v>
      </c>
      <c r="J29" s="254">
        <v>100</v>
      </c>
      <c r="K29" s="254">
        <v>100</v>
      </c>
      <c r="L29" s="254">
        <v>100</v>
      </c>
      <c r="M29" s="254">
        <v>100</v>
      </c>
      <c r="N29" s="255"/>
    </row>
    <row r="30" spans="2:14" ht="21" hidden="1" customHeight="1">
      <c r="B30" s="267"/>
      <c r="C30" s="268" t="s">
        <v>69</v>
      </c>
      <c r="D30" s="256">
        <v>7.4832446296754718</v>
      </c>
      <c r="E30" s="256">
        <v>8.9504435894412495</v>
      </c>
      <c r="F30" s="256">
        <v>7.8783317727161686</v>
      </c>
      <c r="G30" s="256">
        <v>6.172278478103892</v>
      </c>
      <c r="H30" s="256">
        <v>9.948513190064654</v>
      </c>
      <c r="I30" s="256">
        <v>9.9682473176542725</v>
      </c>
      <c r="J30" s="256">
        <v>6.6386627318717206</v>
      </c>
      <c r="K30" s="256">
        <v>6.89580674622849</v>
      </c>
      <c r="M30" s="254">
        <v>96.210443187499564</v>
      </c>
    </row>
    <row r="31" spans="2:14" ht="37.5" hidden="1">
      <c r="B31" s="252">
        <v>5</v>
      </c>
      <c r="C31" s="269" t="s">
        <v>186</v>
      </c>
      <c r="D31" s="254"/>
      <c r="E31" s="254"/>
      <c r="F31" s="254"/>
      <c r="G31" s="254"/>
      <c r="H31" s="254"/>
      <c r="I31" s="254"/>
      <c r="J31" s="254"/>
      <c r="K31" s="254"/>
      <c r="M31" s="254">
        <v>12.795010685366861</v>
      </c>
    </row>
    <row r="32" spans="2:14" ht="3" customHeight="1">
      <c r="B32" s="270"/>
      <c r="C32" s="271"/>
      <c r="D32" s="272"/>
      <c r="E32" s="272"/>
      <c r="F32" s="272"/>
      <c r="G32" s="272"/>
      <c r="H32" s="272"/>
      <c r="I32" s="272"/>
      <c r="J32" s="272"/>
      <c r="K32" s="272"/>
      <c r="L32" s="273"/>
      <c r="M32" s="274"/>
    </row>
    <row r="33" spans="2:11" ht="3.75" customHeight="1">
      <c r="B33" s="242"/>
    </row>
    <row r="34" spans="2:11">
      <c r="B34" s="275" t="s">
        <v>156</v>
      </c>
    </row>
    <row r="35" spans="2:11">
      <c r="B35" s="275" t="s">
        <v>174</v>
      </c>
    </row>
    <row r="36" spans="2:11" ht="20.25" customHeight="1">
      <c r="B36" s="242"/>
    </row>
    <row r="40" spans="2:11">
      <c r="G40" s="276"/>
      <c r="H40" s="276"/>
      <c r="I40" s="276"/>
      <c r="J40" s="276"/>
      <c r="K40" s="276"/>
    </row>
    <row r="49" ht="16.5" customHeight="1"/>
  </sheetData>
  <mergeCells count="1">
    <mergeCell ref="G3:L3"/>
  </mergeCells>
  <printOptions horizontalCentered="1"/>
  <pageMargins left="0.7" right="0.7" top="0.75" bottom="0.75" header="0.3" footer="0.3"/>
  <pageSetup scale="60" orientation="portrait" r:id="rId1"/>
  <headerFooter>
    <oddFooter>&amp;R6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view="pageBreakPreview" zoomScale="60" zoomScaleNormal="100" workbookViewId="0">
      <selection activeCell="K9" sqref="K9"/>
    </sheetView>
  </sheetViews>
  <sheetFormatPr defaultColWidth="9.140625" defaultRowHeight="17.25"/>
  <cols>
    <col min="1" max="1" width="1.42578125" style="282" customWidth="1"/>
    <col min="2" max="2" width="5.42578125" style="11" customWidth="1"/>
    <col min="3" max="3" width="44.7109375" style="279" customWidth="1"/>
    <col min="4" max="4" width="10.7109375" style="280" customWidth="1"/>
    <col min="5" max="5" width="10.28515625" style="280" customWidth="1"/>
    <col min="6" max="6" width="11.28515625" style="280" customWidth="1"/>
    <col min="7" max="7" width="11.42578125" style="280" customWidth="1"/>
    <col min="8" max="8" width="10.28515625" style="280" customWidth="1"/>
    <col min="9" max="11" width="10.7109375" style="280" customWidth="1"/>
    <col min="12" max="12" width="10.7109375" style="282" customWidth="1"/>
    <col min="13" max="13" width="12.42578125" style="282" customWidth="1"/>
    <col min="14" max="14" width="1" style="282" customWidth="1"/>
    <col min="15" max="16384" width="9.140625" style="282"/>
  </cols>
  <sheetData>
    <row r="1" spans="2:13">
      <c r="B1" s="175"/>
      <c r="J1" s="281"/>
      <c r="K1" s="281"/>
    </row>
    <row r="2" spans="2:13">
      <c r="B2" s="283" t="s">
        <v>272</v>
      </c>
    </row>
    <row r="3" spans="2:13">
      <c r="G3" s="469"/>
      <c r="H3" s="469"/>
      <c r="I3" s="469"/>
      <c r="J3" s="469"/>
      <c r="K3" s="469"/>
      <c r="L3" s="469"/>
      <c r="M3" s="284"/>
    </row>
    <row r="4" spans="2:13" ht="30" customHeight="1">
      <c r="B4" s="212"/>
      <c r="C4" s="285"/>
      <c r="D4" s="287">
        <v>2006</v>
      </c>
      <c r="E4" s="287">
        <v>2007</v>
      </c>
      <c r="F4" s="287">
        <v>2008</v>
      </c>
      <c r="G4" s="287">
        <v>2009</v>
      </c>
      <c r="H4" s="287">
        <v>2010</v>
      </c>
      <c r="I4" s="287">
        <v>2011</v>
      </c>
      <c r="J4" s="287">
        <v>2012</v>
      </c>
      <c r="K4" s="287">
        <v>2013</v>
      </c>
      <c r="L4" s="289">
        <v>2014</v>
      </c>
      <c r="M4" s="289" t="s">
        <v>182</v>
      </c>
    </row>
    <row r="5" spans="2:13" s="292" customFormat="1" ht="22.5" customHeight="1">
      <c r="B5" s="215">
        <v>1</v>
      </c>
      <c r="C5" s="290" t="s">
        <v>25</v>
      </c>
      <c r="D5" s="291">
        <v>5415.0338278538902</v>
      </c>
      <c r="E5" s="291">
        <v>5322.0220925546382</v>
      </c>
      <c r="F5" s="291">
        <v>5716.0773508717084</v>
      </c>
      <c r="G5" s="291">
        <v>6129.095042970388</v>
      </c>
      <c r="H5" s="291">
        <v>6452.5012299999999</v>
      </c>
      <c r="I5" s="291">
        <v>6507.0967443967984</v>
      </c>
      <c r="J5" s="291">
        <v>6656.8867706170558</v>
      </c>
      <c r="K5" s="291">
        <v>7034.8691744996049</v>
      </c>
      <c r="L5" s="291">
        <v>7361.9542967163352</v>
      </c>
      <c r="M5" s="291">
        <v>7541.9798826160413</v>
      </c>
    </row>
    <row r="6" spans="2:13" s="295" customFormat="1" ht="22.5" customHeight="1">
      <c r="B6" s="220">
        <v>1.01</v>
      </c>
      <c r="C6" s="293" t="s">
        <v>65</v>
      </c>
      <c r="D6" s="294">
        <v>3793.6819574757342</v>
      </c>
      <c r="E6" s="294">
        <v>3742.5960471347789</v>
      </c>
      <c r="F6" s="294">
        <v>4064.4593071883701</v>
      </c>
      <c r="G6" s="294">
        <v>4479.4262706341497</v>
      </c>
      <c r="H6" s="294">
        <v>4703.3999989999993</v>
      </c>
      <c r="I6" s="294">
        <v>4877.6072833807993</v>
      </c>
      <c r="J6" s="294">
        <v>4915.3543529587669</v>
      </c>
      <c r="K6" s="294">
        <v>5204.3935067320263</v>
      </c>
      <c r="L6" s="294">
        <v>5498.9999999999945</v>
      </c>
      <c r="M6" s="294">
        <v>5610.9151284717755</v>
      </c>
    </row>
    <row r="7" spans="2:13" s="295" customFormat="1" ht="22.5" customHeight="1">
      <c r="B7" s="220"/>
      <c r="C7" s="296" t="s">
        <v>95</v>
      </c>
      <c r="D7" s="294">
        <v>537.18817130132459</v>
      </c>
      <c r="E7" s="294">
        <v>493.15620531424054</v>
      </c>
      <c r="F7" s="294">
        <v>509.06044759209732</v>
      </c>
      <c r="G7" s="294">
        <v>534.51346997170219</v>
      </c>
      <c r="H7" s="294">
        <v>676.69405298417496</v>
      </c>
      <c r="I7" s="294">
        <v>771.43122040195954</v>
      </c>
      <c r="J7" s="294">
        <v>698.51489422289512</v>
      </c>
      <c r="K7" s="294">
        <v>716.9934577884103</v>
      </c>
      <c r="L7" s="294">
        <v>748.00000000000034</v>
      </c>
      <c r="M7" s="294">
        <v>737.57442583581587</v>
      </c>
    </row>
    <row r="8" spans="2:13" s="295" customFormat="1" ht="22.5" customHeight="1">
      <c r="B8" s="220">
        <v>1.02</v>
      </c>
      <c r="C8" s="293" t="s">
        <v>66</v>
      </c>
      <c r="D8" s="294">
        <v>437.09725333260457</v>
      </c>
      <c r="E8" s="294">
        <v>457.77915103181823</v>
      </c>
      <c r="F8" s="294">
        <v>481.14404086167349</v>
      </c>
      <c r="G8" s="294">
        <v>502.15328993482967</v>
      </c>
      <c r="H8" s="294">
        <v>525.500001</v>
      </c>
      <c r="I8" s="294">
        <v>552.30050105099997</v>
      </c>
      <c r="J8" s="294">
        <v>581.210442614729</v>
      </c>
      <c r="K8" s="294">
        <v>611.88788529498197</v>
      </c>
      <c r="L8" s="294">
        <v>644.31794321561665</v>
      </c>
      <c r="M8" s="294">
        <v>678.28523635680392</v>
      </c>
    </row>
    <row r="9" spans="2:13" s="295" customFormat="1" ht="22.5" customHeight="1">
      <c r="B9" s="220">
        <v>1.03</v>
      </c>
      <c r="C9" s="293" t="s">
        <v>67</v>
      </c>
      <c r="D9" s="294">
        <v>736.00308898936498</v>
      </c>
      <c r="E9" s="294">
        <v>705.88126916661315</v>
      </c>
      <c r="F9" s="294">
        <v>682.44508318328474</v>
      </c>
      <c r="G9" s="294">
        <v>687.36015399999997</v>
      </c>
      <c r="H9" s="294">
        <v>756.58618000000013</v>
      </c>
      <c r="I9" s="294">
        <v>650.66411480000011</v>
      </c>
      <c r="J9" s="294">
        <v>694.91819049986418</v>
      </c>
      <c r="K9" s="294">
        <v>726.79951780889201</v>
      </c>
      <c r="L9" s="294">
        <v>754.22616514777894</v>
      </c>
      <c r="M9" s="294">
        <v>782.85562337809688</v>
      </c>
    </row>
    <row r="10" spans="2:13" s="295" customFormat="1" ht="22.5" customHeight="1">
      <c r="B10" s="220">
        <v>1.04</v>
      </c>
      <c r="C10" s="293" t="s">
        <v>68</v>
      </c>
      <c r="D10" s="294">
        <v>448.25152805618654</v>
      </c>
      <c r="E10" s="294">
        <v>415.76562522142734</v>
      </c>
      <c r="F10" s="294">
        <v>488.02891963837965</v>
      </c>
      <c r="G10" s="294">
        <v>460.15532840140935</v>
      </c>
      <c r="H10" s="294">
        <v>467.01504999999992</v>
      </c>
      <c r="I10" s="294">
        <v>426.52484516499993</v>
      </c>
      <c r="J10" s="294">
        <v>465.40378454369568</v>
      </c>
      <c r="K10" s="294">
        <v>491.78826466370492</v>
      </c>
      <c r="L10" s="294">
        <v>464.41018835294511</v>
      </c>
      <c r="M10" s="294">
        <v>469.92389440936574</v>
      </c>
    </row>
    <row r="11" spans="2:13" s="292" customFormat="1" ht="22.5" customHeight="1">
      <c r="B11" s="215">
        <v>2</v>
      </c>
      <c r="C11" s="290" t="s">
        <v>26</v>
      </c>
      <c r="D11" s="291">
        <v>3704.3144819778072</v>
      </c>
      <c r="E11" s="291">
        <v>3929.5743425427536</v>
      </c>
      <c r="F11" s="291">
        <v>4521.8658471726521</v>
      </c>
      <c r="G11" s="291">
        <v>4724.7225206786188</v>
      </c>
      <c r="H11" s="291">
        <v>5052.9963974551301</v>
      </c>
      <c r="I11" s="291">
        <v>7157.0576410635513</v>
      </c>
      <c r="J11" s="291">
        <v>7947.4523419368206</v>
      </c>
      <c r="K11" s="291">
        <v>8475.4549060474292</v>
      </c>
      <c r="L11" s="291">
        <v>8541.8759236815131</v>
      </c>
      <c r="M11" s="291">
        <v>8643.5608222514784</v>
      </c>
    </row>
    <row r="12" spans="2:13" ht="22.5" customHeight="1">
      <c r="B12" s="221">
        <v>2.0099999999999998</v>
      </c>
      <c r="C12" s="293" t="s">
        <v>8</v>
      </c>
      <c r="D12" s="294">
        <v>497.44519969572951</v>
      </c>
      <c r="E12" s="294">
        <v>531.5802961133287</v>
      </c>
      <c r="F12" s="294">
        <v>544.44120883450603</v>
      </c>
      <c r="G12" s="294">
        <v>581.20000099999993</v>
      </c>
      <c r="H12" s="294">
        <v>690.23985600000003</v>
      </c>
      <c r="I12" s="294">
        <v>2115.5383043544398</v>
      </c>
      <c r="J12" s="294">
        <v>2461.8150253607773</v>
      </c>
      <c r="K12" s="294">
        <v>2747</v>
      </c>
      <c r="L12" s="294">
        <v>2834.0000000000005</v>
      </c>
      <c r="M12" s="294">
        <v>2752.9769406740143</v>
      </c>
    </row>
    <row r="13" spans="2:13" ht="22.5" customHeight="1">
      <c r="B13" s="221"/>
      <c r="C13" s="296" t="s">
        <v>172</v>
      </c>
      <c r="D13" s="294">
        <v>1E-3</v>
      </c>
      <c r="E13" s="294">
        <v>1E-3</v>
      </c>
      <c r="F13" s="294">
        <v>1E-3</v>
      </c>
      <c r="G13" s="294">
        <v>1E-3</v>
      </c>
      <c r="H13" s="294">
        <v>64.62</v>
      </c>
      <c r="I13" s="294">
        <v>1372.11</v>
      </c>
      <c r="J13" s="294">
        <v>1668.5224518544208</v>
      </c>
      <c r="K13" s="294">
        <v>1968.9910158355622</v>
      </c>
      <c r="L13" s="294">
        <v>2057.5956115481631</v>
      </c>
      <c r="M13" s="294">
        <v>2075.6347324125727</v>
      </c>
    </row>
    <row r="14" spans="2:13" ht="22.5" customHeight="1">
      <c r="B14" s="221">
        <v>2.02</v>
      </c>
      <c r="C14" s="293" t="s">
        <v>9</v>
      </c>
      <c r="D14" s="294">
        <v>1823.4832603298671</v>
      </c>
      <c r="E14" s="294">
        <v>1801.3122840461203</v>
      </c>
      <c r="F14" s="294">
        <v>1867.9694015807725</v>
      </c>
      <c r="G14" s="294">
        <v>1843.5798967413004</v>
      </c>
      <c r="H14" s="294">
        <v>1983.7</v>
      </c>
      <c r="I14" s="294">
        <v>2320.9290000000001</v>
      </c>
      <c r="J14" s="294">
        <v>2366.2748786437219</v>
      </c>
      <c r="K14" s="294">
        <v>2354.5534202567119</v>
      </c>
      <c r="L14" s="294">
        <v>2335.2594964412724</v>
      </c>
      <c r="M14" s="294">
        <v>2386.9961119907302</v>
      </c>
    </row>
    <row r="15" spans="2:13" ht="22.5" customHeight="1">
      <c r="B15" s="221">
        <v>2.0299999999999998</v>
      </c>
      <c r="C15" s="293" t="s">
        <v>56</v>
      </c>
      <c r="D15" s="294">
        <v>142.71911509884299</v>
      </c>
      <c r="E15" s="294">
        <v>118.15348396860392</v>
      </c>
      <c r="F15" s="294">
        <v>141.10301794833273</v>
      </c>
      <c r="G15" s="294">
        <v>151.69193847708095</v>
      </c>
      <c r="H15" s="294">
        <v>170.28971799999999</v>
      </c>
      <c r="I15" s="294">
        <v>168.927400256</v>
      </c>
      <c r="J15" s="294">
        <v>187.64763744711928</v>
      </c>
      <c r="K15" s="294">
        <v>218.28964324559553</v>
      </c>
      <c r="L15" s="294">
        <v>218.94451217533219</v>
      </c>
      <c r="M15" s="294">
        <v>196.60440980911835</v>
      </c>
    </row>
    <row r="16" spans="2:13" ht="22.5" customHeight="1">
      <c r="B16" s="221">
        <v>2.04</v>
      </c>
      <c r="C16" s="293" t="s">
        <v>57</v>
      </c>
      <c r="D16" s="294">
        <v>224.3613600308218</v>
      </c>
      <c r="E16" s="294">
        <v>226.96636816948859</v>
      </c>
      <c r="F16" s="294">
        <v>228.88780012856219</v>
      </c>
      <c r="G16" s="294">
        <v>246.39794840645183</v>
      </c>
      <c r="H16" s="294">
        <v>259.36776900000001</v>
      </c>
      <c r="I16" s="294">
        <v>266.96724463170005</v>
      </c>
      <c r="J16" s="294">
        <v>272.92768657104983</v>
      </c>
      <c r="K16" s="294">
        <v>268.58360605669566</v>
      </c>
      <c r="L16" s="294">
        <v>265.67191506490741</v>
      </c>
      <c r="M16" s="294">
        <v>322.70323372757571</v>
      </c>
    </row>
    <row r="17" spans="2:13" s="292" customFormat="1" ht="22.5" customHeight="1">
      <c r="B17" s="221">
        <v>2.0499999999999998</v>
      </c>
      <c r="C17" s="293" t="s">
        <v>24</v>
      </c>
      <c r="D17" s="294">
        <v>1016.3055468225463</v>
      </c>
      <c r="E17" s="294">
        <v>1251.5619102452122</v>
      </c>
      <c r="F17" s="294">
        <v>1739.464418680479</v>
      </c>
      <c r="G17" s="294">
        <v>1901.8527360537855</v>
      </c>
      <c r="H17" s="294">
        <v>1949.39905445513</v>
      </c>
      <c r="I17" s="294">
        <v>2284.6956918214123</v>
      </c>
      <c r="J17" s="294">
        <v>2658.7871139141525</v>
      </c>
      <c r="K17" s="294">
        <v>2887.0282364884265</v>
      </c>
      <c r="L17" s="294">
        <v>2888</v>
      </c>
      <c r="M17" s="294">
        <v>2984.2801260500401</v>
      </c>
    </row>
    <row r="18" spans="2:13" ht="22.5" customHeight="1">
      <c r="B18" s="215">
        <v>3</v>
      </c>
      <c r="C18" s="290" t="s">
        <v>27</v>
      </c>
      <c r="D18" s="291">
        <v>8690.3761134358065</v>
      </c>
      <c r="E18" s="291">
        <v>9358.3495223661885</v>
      </c>
      <c r="F18" s="291">
        <v>10105.970206031943</v>
      </c>
      <c r="G18" s="291">
        <v>10666.89462891631</v>
      </c>
      <c r="H18" s="291">
        <v>11714.746203111526</v>
      </c>
      <c r="I18" s="291">
        <v>12812.883628376299</v>
      </c>
      <c r="J18" s="291">
        <v>14360.821994120632</v>
      </c>
      <c r="K18" s="291">
        <v>15798.062530350076</v>
      </c>
      <c r="L18" s="291">
        <v>16678.560276833632</v>
      </c>
      <c r="M18" s="291">
        <v>17622.516458123428</v>
      </c>
    </row>
    <row r="19" spans="2:13" ht="30" customHeight="1">
      <c r="B19" s="224">
        <v>3.01</v>
      </c>
      <c r="C19" s="297" t="s">
        <v>58</v>
      </c>
      <c r="D19" s="294">
        <v>1140.6992353102196</v>
      </c>
      <c r="E19" s="294">
        <v>1202.6216724278104</v>
      </c>
      <c r="F19" s="294">
        <v>1316.9256762063744</v>
      </c>
      <c r="G19" s="294">
        <v>1387.9310089999999</v>
      </c>
      <c r="H19" s="294">
        <v>1573.0945219999999</v>
      </c>
      <c r="I19" s="294">
        <v>1745.8</v>
      </c>
      <c r="J19" s="294">
        <v>1943.6030693003827</v>
      </c>
      <c r="K19" s="294">
        <v>2224.7053396641977</v>
      </c>
      <c r="L19" s="294">
        <v>2261.0510780613399</v>
      </c>
      <c r="M19" s="294">
        <v>2480.4861346103798</v>
      </c>
    </row>
    <row r="20" spans="2:13" ht="22.5" customHeight="1">
      <c r="B20" s="224">
        <v>3.02</v>
      </c>
      <c r="C20" s="297" t="s">
        <v>59</v>
      </c>
      <c r="D20" s="294">
        <v>894.08203413493095</v>
      </c>
      <c r="E20" s="294">
        <v>916.59233209358729</v>
      </c>
      <c r="F20" s="294">
        <v>999.77812513400113</v>
      </c>
      <c r="G20" s="294">
        <v>962.00084100000004</v>
      </c>
      <c r="H20" s="294">
        <v>987.85721299999989</v>
      </c>
      <c r="I20" s="294">
        <v>1023.2668728240949</v>
      </c>
      <c r="J20" s="294">
        <v>1082</v>
      </c>
      <c r="K20" s="294">
        <v>1347.8</v>
      </c>
      <c r="L20" s="294">
        <v>1331.9124653239789</v>
      </c>
      <c r="M20" s="294">
        <v>1352.27897165788</v>
      </c>
    </row>
    <row r="21" spans="2:13" ht="22.5" customHeight="1">
      <c r="B21" s="224">
        <v>3.03</v>
      </c>
      <c r="C21" s="297" t="s">
        <v>60</v>
      </c>
      <c r="D21" s="294">
        <v>2357.2216847258742</v>
      </c>
      <c r="E21" s="294">
        <v>2573.4037110869308</v>
      </c>
      <c r="F21" s="294">
        <v>2671.9100022865191</v>
      </c>
      <c r="G21" s="294">
        <v>2790.1362986905042</v>
      </c>
      <c r="H21" s="294">
        <v>3014.3079710000002</v>
      </c>
      <c r="I21" s="294">
        <v>3345.8818478100006</v>
      </c>
      <c r="J21" s="294">
        <v>3653.4461548920863</v>
      </c>
      <c r="K21" s="294">
        <v>3634.9999999999973</v>
      </c>
      <c r="L21" s="294">
        <v>3645.6456959568668</v>
      </c>
      <c r="M21" s="294">
        <v>3753.9508991745811</v>
      </c>
    </row>
    <row r="22" spans="2:13" ht="22.5" customHeight="1">
      <c r="B22" s="224">
        <v>3.04</v>
      </c>
      <c r="C22" s="297" t="s">
        <v>61</v>
      </c>
      <c r="D22" s="294">
        <v>483.03722895626902</v>
      </c>
      <c r="E22" s="294">
        <v>502.841755343476</v>
      </c>
      <c r="F22" s="294">
        <v>600.89589763545382</v>
      </c>
      <c r="G22" s="294">
        <v>624.16471600000011</v>
      </c>
      <c r="H22" s="294">
        <v>776.90601500000025</v>
      </c>
      <c r="I22" s="294">
        <v>908.98003755000025</v>
      </c>
      <c r="J22" s="294">
        <v>1286.0402417064558</v>
      </c>
      <c r="K22" s="294">
        <v>1598.6272339054324</v>
      </c>
      <c r="L22" s="294">
        <v>2213.0000000000009</v>
      </c>
      <c r="M22" s="294">
        <v>2510.4936781755614</v>
      </c>
    </row>
    <row r="23" spans="2:13" ht="22.5" customHeight="1">
      <c r="B23" s="224">
        <v>3.05</v>
      </c>
      <c r="C23" s="298" t="s">
        <v>92</v>
      </c>
      <c r="D23" s="294">
        <v>472.85610000000003</v>
      </c>
      <c r="E23" s="294">
        <v>559.76896800603345</v>
      </c>
      <c r="F23" s="294">
        <v>620.12126920962771</v>
      </c>
      <c r="G23" s="294">
        <v>677.93816802119284</v>
      </c>
      <c r="H23" s="294">
        <v>791.49056399999995</v>
      </c>
      <c r="I23" s="294">
        <v>799.40546963999998</v>
      </c>
      <c r="J23" s="294">
        <v>974.73772323445019</v>
      </c>
      <c r="K23" s="294">
        <v>1201</v>
      </c>
      <c r="L23" s="294">
        <v>1475.4850463512425</v>
      </c>
      <c r="M23" s="294">
        <v>1455.2815051667258</v>
      </c>
    </row>
    <row r="24" spans="2:13" ht="40.5" customHeight="1">
      <c r="B24" s="227">
        <v>3.06</v>
      </c>
      <c r="C24" s="298" t="s">
        <v>93</v>
      </c>
      <c r="D24" s="294">
        <v>913.92707483695062</v>
      </c>
      <c r="E24" s="294">
        <v>943.5159662053486</v>
      </c>
      <c r="F24" s="294">
        <v>943.19960929380909</v>
      </c>
      <c r="G24" s="294">
        <v>944.79098694112065</v>
      </c>
      <c r="H24" s="294">
        <v>1076.0488511115263</v>
      </c>
      <c r="I24" s="294">
        <v>1227.139823538203</v>
      </c>
      <c r="J24" s="294">
        <v>1452.024440213421</v>
      </c>
      <c r="K24" s="294">
        <v>1198</v>
      </c>
      <c r="L24" s="294">
        <v>1179.9999999999995</v>
      </c>
      <c r="M24" s="294">
        <v>1270.5091680993401</v>
      </c>
    </row>
    <row r="25" spans="2:13" ht="38.25" customHeight="1">
      <c r="B25" s="227">
        <v>3.07</v>
      </c>
      <c r="C25" s="298" t="s">
        <v>62</v>
      </c>
      <c r="D25" s="294">
        <v>862.13806675830995</v>
      </c>
      <c r="E25" s="294">
        <v>959.55966830199895</v>
      </c>
      <c r="F25" s="294">
        <v>1081.7510171692327</v>
      </c>
      <c r="G25" s="294">
        <v>1208.1798796532601</v>
      </c>
      <c r="H25" s="294">
        <v>1248.961399</v>
      </c>
      <c r="I25" s="294">
        <v>1341.3845425260001</v>
      </c>
      <c r="J25" s="294">
        <v>1397.1861394950818</v>
      </c>
      <c r="K25" s="294">
        <v>1514.4318853664699</v>
      </c>
      <c r="L25" s="294">
        <v>1443.5259911402022</v>
      </c>
      <c r="M25" s="294">
        <v>1583.4298190731338</v>
      </c>
    </row>
    <row r="26" spans="2:13" ht="22.5" customHeight="1">
      <c r="B26" s="224">
        <v>3.08</v>
      </c>
      <c r="C26" s="298" t="s">
        <v>7</v>
      </c>
      <c r="D26" s="294">
        <v>654.95995300000004</v>
      </c>
      <c r="E26" s="294">
        <v>720.45594830000016</v>
      </c>
      <c r="F26" s="294">
        <v>814.29858208688984</v>
      </c>
      <c r="G26" s="294">
        <v>914.89015573904624</v>
      </c>
      <c r="H26" s="294">
        <v>963.21807600000022</v>
      </c>
      <c r="I26" s="294">
        <v>999.82036288800032</v>
      </c>
      <c r="J26" s="294">
        <v>1066.8083272014962</v>
      </c>
      <c r="K26" s="294">
        <v>1140</v>
      </c>
      <c r="L26" s="294">
        <v>1220.94</v>
      </c>
      <c r="M26" s="294">
        <v>1317.1070949117493</v>
      </c>
    </row>
    <row r="27" spans="2:13" ht="25.5" customHeight="1">
      <c r="B27" s="224">
        <v>3.09</v>
      </c>
      <c r="C27" s="298" t="s">
        <v>63</v>
      </c>
      <c r="D27" s="294">
        <v>249.83920972583735</v>
      </c>
      <c r="E27" s="294">
        <v>259.27272368374065</v>
      </c>
      <c r="F27" s="294">
        <v>270.78237328234979</v>
      </c>
      <c r="G27" s="294">
        <v>311.81224933890746</v>
      </c>
      <c r="H27" s="294">
        <v>346.86159199999997</v>
      </c>
      <c r="I27" s="294">
        <v>364.20467159999998</v>
      </c>
      <c r="J27" s="294">
        <v>404.06925723382324</v>
      </c>
      <c r="K27" s="294">
        <v>435.49807141397844</v>
      </c>
      <c r="L27" s="294">
        <v>428.00000000000006</v>
      </c>
      <c r="M27" s="294">
        <v>494.15985121699458</v>
      </c>
    </row>
    <row r="28" spans="2:13" ht="35.25" customHeight="1">
      <c r="B28" s="227">
        <v>3.1</v>
      </c>
      <c r="C28" s="299" t="s">
        <v>94</v>
      </c>
      <c r="D28" s="294">
        <v>661.61552598741434</v>
      </c>
      <c r="E28" s="294">
        <v>720.31677691726304</v>
      </c>
      <c r="F28" s="294">
        <v>786.30765372768735</v>
      </c>
      <c r="G28" s="294">
        <v>845.05032453227989</v>
      </c>
      <c r="H28" s="294">
        <v>936</v>
      </c>
      <c r="I28" s="294">
        <v>1057</v>
      </c>
      <c r="J28" s="294">
        <v>1100.9066408434362</v>
      </c>
      <c r="K28" s="294">
        <v>1502.9999999999998</v>
      </c>
      <c r="L28" s="294">
        <v>1479</v>
      </c>
      <c r="M28" s="294">
        <v>1404.8193360370806</v>
      </c>
    </row>
    <row r="29" spans="2:13" ht="34.5" customHeight="1">
      <c r="B29" s="224"/>
      <c r="C29" s="299" t="s">
        <v>170</v>
      </c>
      <c r="D29" s="294">
        <v>406.22784718711802</v>
      </c>
      <c r="E29" s="294">
        <v>449.95089037622898</v>
      </c>
      <c r="F29" s="294">
        <v>522.31527514899255</v>
      </c>
      <c r="G29" s="294">
        <v>738.60776946235069</v>
      </c>
      <c r="H29" s="294">
        <v>796.65148344328804</v>
      </c>
      <c r="I29" s="294">
        <v>903.60189860313403</v>
      </c>
      <c r="J29" s="294">
        <v>1015.252140946089</v>
      </c>
      <c r="K29" s="294">
        <v>1314.6335408268167</v>
      </c>
      <c r="L29" s="294">
        <v>1394</v>
      </c>
      <c r="M29" s="294">
        <v>1409.2905622357903</v>
      </c>
    </row>
    <row r="30" spans="2:13" s="292" customFormat="1" ht="30" customHeight="1">
      <c r="B30" s="215">
        <v>4</v>
      </c>
      <c r="C30" s="300" t="s">
        <v>178</v>
      </c>
      <c r="D30" s="291">
        <v>17403.496576080386</v>
      </c>
      <c r="E30" s="291">
        <v>18159.995067087351</v>
      </c>
      <c r="F30" s="291">
        <v>19821.598128927308</v>
      </c>
      <c r="G30" s="291">
        <v>20782.10442310297</v>
      </c>
      <c r="H30" s="291">
        <v>22423.592347123369</v>
      </c>
      <c r="I30" s="291">
        <v>25573.436115233515</v>
      </c>
      <c r="J30" s="291">
        <v>27949.90896572842</v>
      </c>
      <c r="K30" s="291">
        <v>29993.753070070292</v>
      </c>
      <c r="L30" s="291">
        <v>31187.873892073316</v>
      </c>
      <c r="M30" s="291">
        <v>32398.766600755152</v>
      </c>
    </row>
    <row r="31" spans="2:13" ht="26.25" customHeight="1">
      <c r="B31" s="231"/>
      <c r="C31" s="301" t="s">
        <v>69</v>
      </c>
      <c r="D31" s="294">
        <v>1301.588059570433</v>
      </c>
      <c r="E31" s="294">
        <v>1358.1657362846074</v>
      </c>
      <c r="F31" s="294">
        <v>1482.4351723477621</v>
      </c>
      <c r="G31" s="294">
        <v>1554</v>
      </c>
      <c r="H31" s="294">
        <v>1677</v>
      </c>
      <c r="I31" s="294">
        <v>1912.5961935749656</v>
      </c>
      <c r="J31" s="294">
        <v>2090.3424560023695</v>
      </c>
      <c r="K31" s="294">
        <v>2243.1992724590746</v>
      </c>
      <c r="L31" s="294">
        <v>2334</v>
      </c>
      <c r="M31" s="294">
        <v>2424.6625951645115</v>
      </c>
    </row>
    <row r="32" spans="2:13" ht="33.75" customHeight="1">
      <c r="B32" s="215">
        <v>5</v>
      </c>
      <c r="C32" s="300" t="s">
        <v>177</v>
      </c>
      <c r="D32" s="291">
        <v>18705.084635650819</v>
      </c>
      <c r="E32" s="291">
        <v>19518.16080337196</v>
      </c>
      <c r="F32" s="291">
        <v>21304.033301275071</v>
      </c>
      <c r="G32" s="291">
        <v>22336.10442310297</v>
      </c>
      <c r="H32" s="291">
        <v>24100.592347123369</v>
      </c>
      <c r="I32" s="291">
        <v>27486.032308808481</v>
      </c>
      <c r="J32" s="291">
        <v>30040.251421730791</v>
      </c>
      <c r="K32" s="291">
        <v>32236.952342529366</v>
      </c>
      <c r="L32" s="291">
        <v>33521.873892073316</v>
      </c>
      <c r="M32" s="291">
        <v>34823.429195919663</v>
      </c>
    </row>
    <row r="33" spans="2:13" ht="7.5" customHeight="1">
      <c r="B33" s="232"/>
      <c r="C33" s="302"/>
      <c r="D33" s="303"/>
      <c r="E33" s="303"/>
      <c r="F33" s="303"/>
      <c r="G33" s="303"/>
      <c r="H33" s="303"/>
      <c r="I33" s="303"/>
      <c r="J33" s="303"/>
      <c r="K33" s="303"/>
      <c r="M33" s="304"/>
    </row>
    <row r="34" spans="2:13" ht="4.5" customHeight="1">
      <c r="B34" s="175"/>
      <c r="L34" s="305"/>
      <c r="M34" s="306"/>
    </row>
    <row r="35" spans="2:13" ht="13.5" customHeight="1">
      <c r="B35" s="45" t="s">
        <v>156</v>
      </c>
      <c r="C35" s="176"/>
      <c r="I35" s="308"/>
      <c r="J35" s="308"/>
      <c r="K35" s="308"/>
      <c r="L35" s="308"/>
      <c r="M35" s="308"/>
    </row>
    <row r="36" spans="2:13" ht="13.5" customHeight="1">
      <c r="B36" s="45" t="s">
        <v>200</v>
      </c>
      <c r="C36" s="176"/>
      <c r="E36" s="309"/>
      <c r="F36" s="309"/>
      <c r="G36" s="310">
        <v>20043.496653640621</v>
      </c>
      <c r="H36" s="310">
        <v>21626.94086368008</v>
      </c>
      <c r="I36" s="310">
        <v>24669.834216630381</v>
      </c>
      <c r="J36" s="310"/>
      <c r="K36" s="310"/>
      <c r="L36" s="310"/>
      <c r="M36" s="310"/>
    </row>
    <row r="37" spans="2:13" ht="13.5" customHeight="1">
      <c r="B37" s="175" t="s">
        <v>174</v>
      </c>
      <c r="C37" s="176"/>
      <c r="J37" s="351"/>
      <c r="K37" s="351"/>
      <c r="L37" s="351"/>
      <c r="M37" s="351"/>
    </row>
    <row r="38" spans="2:13" ht="5.25" customHeight="1"/>
    <row r="39" spans="2:13">
      <c r="G39" s="311"/>
      <c r="H39" s="311"/>
      <c r="I39" s="311"/>
      <c r="J39" s="311"/>
      <c r="K39" s="311"/>
      <c r="M39" s="352"/>
    </row>
  </sheetData>
  <mergeCells count="1">
    <mergeCell ref="G3:L3"/>
  </mergeCells>
  <printOptions horizontalCentered="1"/>
  <pageMargins left="0.7" right="0.7" top="0.75" bottom="0.75" header="0.3" footer="0.3"/>
  <pageSetup scale="56" orientation="portrait" r:id="rId1"/>
  <headerFooter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9"/>
  <sheetViews>
    <sheetView view="pageBreakPreview" zoomScaleNormal="100" zoomScaleSheetLayoutView="100" workbookViewId="0">
      <selection activeCell="K9" sqref="K9"/>
    </sheetView>
  </sheetViews>
  <sheetFormatPr defaultColWidth="9.140625" defaultRowHeight="15"/>
  <cols>
    <col min="1" max="1" width="1.140625" style="6" customWidth="1"/>
    <col min="2" max="2" width="7.140625" style="6" customWidth="1"/>
    <col min="3" max="3" width="41.85546875" style="10" customWidth="1"/>
    <col min="4" max="4" width="0.42578125" style="10" hidden="1" customWidth="1"/>
    <col min="5" max="5" width="9.28515625" style="10" customWidth="1"/>
    <col min="6" max="6" width="9" style="10" customWidth="1"/>
    <col min="7" max="7" width="8.42578125" style="10" customWidth="1"/>
    <col min="8" max="8" width="9.140625" style="10" customWidth="1"/>
    <col min="9" max="9" width="12.28515625" style="10" customWidth="1"/>
    <col min="10" max="10" width="9.5703125" style="10" customWidth="1"/>
    <col min="11" max="11" width="9.7109375" style="10" customWidth="1"/>
    <col min="12" max="12" width="8.7109375" style="6" customWidth="1"/>
    <col min="13" max="13" width="10.42578125" style="16" customWidth="1"/>
    <col min="14" max="14" width="16.85546875" style="6" bestFit="1" customWidth="1"/>
    <col min="15" max="23" width="9.140625" style="16"/>
    <col min="24" max="16384" width="9.140625" style="6"/>
  </cols>
  <sheetData>
    <row r="1" spans="2:23" ht="18.75">
      <c r="B1" s="246"/>
      <c r="C1" s="242"/>
      <c r="D1" s="244"/>
      <c r="E1" s="244"/>
      <c r="F1" s="244"/>
      <c r="G1" s="244"/>
      <c r="H1" s="244"/>
      <c r="I1" s="244"/>
      <c r="J1" s="245"/>
      <c r="K1" s="245"/>
      <c r="L1" s="246"/>
      <c r="M1" s="208"/>
    </row>
    <row r="2" spans="2:23" ht="15" customHeight="1">
      <c r="B2" s="464" t="s">
        <v>273</v>
      </c>
      <c r="C2" s="464"/>
      <c r="D2" s="464"/>
      <c r="E2" s="464"/>
      <c r="F2" s="464"/>
      <c r="G2" s="464"/>
      <c r="H2" s="464"/>
      <c r="I2" s="464"/>
      <c r="J2" s="244"/>
      <c r="K2" s="244"/>
      <c r="L2" s="246"/>
      <c r="M2" s="208"/>
    </row>
    <row r="3" spans="2:23" ht="18.75">
      <c r="B3" s="246"/>
      <c r="C3" s="244"/>
      <c r="D3" s="244"/>
      <c r="E3" s="244"/>
      <c r="F3" s="244"/>
      <c r="G3" s="468"/>
      <c r="H3" s="468"/>
      <c r="I3" s="468"/>
      <c r="J3" s="468"/>
      <c r="K3" s="468"/>
      <c r="L3" s="468"/>
      <c r="M3" s="208"/>
    </row>
    <row r="4" spans="2:23" ht="30" customHeight="1">
      <c r="B4" s="246"/>
      <c r="C4" s="248"/>
      <c r="D4" s="278">
        <v>2006</v>
      </c>
      <c r="E4" s="249">
        <v>2007</v>
      </c>
      <c r="F4" s="249">
        <v>2008</v>
      </c>
      <c r="G4" s="249">
        <v>2009</v>
      </c>
      <c r="H4" s="249">
        <v>2010</v>
      </c>
      <c r="I4" s="249">
        <v>2011</v>
      </c>
      <c r="J4" s="249">
        <v>2012</v>
      </c>
      <c r="K4" s="249">
        <v>2013</v>
      </c>
      <c r="L4" s="250">
        <v>2014</v>
      </c>
      <c r="M4" s="250" t="s">
        <v>182</v>
      </c>
    </row>
    <row r="5" spans="2:23" s="9" customFormat="1" ht="22.5" customHeight="1">
      <c r="B5" s="252">
        <v>1</v>
      </c>
      <c r="C5" s="253" t="s">
        <v>25</v>
      </c>
      <c r="D5" s="254"/>
      <c r="E5" s="254">
        <v>-1.717657511589632</v>
      </c>
      <c r="F5" s="254">
        <v>7.4042394312556992</v>
      </c>
      <c r="G5" s="254">
        <v>7.2255441406105847</v>
      </c>
      <c r="H5" s="254">
        <v>5.276573209621449</v>
      </c>
      <c r="I5" s="254">
        <v>0.84611397116771681</v>
      </c>
      <c r="J5" s="254">
        <v>2.3019486585817317</v>
      </c>
      <c r="K5" s="254">
        <v>5.6780656920729422</v>
      </c>
      <c r="L5" s="254">
        <v>4.6494840785720193</v>
      </c>
      <c r="M5" s="254">
        <v>2.445350495859544</v>
      </c>
      <c r="O5" s="201"/>
      <c r="P5" s="201"/>
      <c r="Q5" s="201"/>
      <c r="R5" s="201"/>
      <c r="S5" s="201"/>
      <c r="T5" s="201"/>
      <c r="U5" s="201"/>
      <c r="V5" s="201"/>
      <c r="W5" s="201"/>
    </row>
    <row r="6" spans="2:23" s="16" customFormat="1" ht="24" customHeight="1">
      <c r="B6" s="258">
        <v>1.01</v>
      </c>
      <c r="C6" s="259" t="s">
        <v>65</v>
      </c>
      <c r="D6" s="256"/>
      <c r="E6" s="256">
        <v>-1.3466049846452393</v>
      </c>
      <c r="F6" s="256">
        <v>8.6000000000000085</v>
      </c>
      <c r="G6" s="256">
        <v>10.209647386846072</v>
      </c>
      <c r="H6" s="256">
        <v>5.000053909451708</v>
      </c>
      <c r="I6" s="256">
        <v>3.7038585792796397</v>
      </c>
      <c r="J6" s="256">
        <v>0.77388496828314146</v>
      </c>
      <c r="K6" s="256">
        <v>5.8803319764580948</v>
      </c>
      <c r="L6" s="256">
        <v>5.6607267088256634</v>
      </c>
      <c r="M6" s="255">
        <v>2.0351905523146252</v>
      </c>
    </row>
    <row r="7" spans="2:23" s="16" customFormat="1" ht="24.75" customHeight="1">
      <c r="B7" s="258"/>
      <c r="C7" s="260" t="s">
        <v>95</v>
      </c>
      <c r="D7" s="261"/>
      <c r="E7" s="261">
        <v>-8.196748986564188</v>
      </c>
      <c r="F7" s="261">
        <v>3.2249908054431842</v>
      </c>
      <c r="G7" s="261">
        <v>5</v>
      </c>
      <c r="H7" s="261">
        <v>26.599999999999994</v>
      </c>
      <c r="I7" s="261">
        <v>14.000000000000014</v>
      </c>
      <c r="J7" s="261">
        <v>-9.4520838994655776</v>
      </c>
      <c r="K7" s="261">
        <v>2.6454072373177837</v>
      </c>
      <c r="L7" s="261">
        <v>4.3245223334716059</v>
      </c>
      <c r="M7" s="255">
        <v>-1.393793337457816</v>
      </c>
    </row>
    <row r="8" spans="2:23" s="16" customFormat="1" ht="23.25" customHeight="1">
      <c r="B8" s="258">
        <v>1.02</v>
      </c>
      <c r="C8" s="259" t="s">
        <v>66</v>
      </c>
      <c r="D8" s="256"/>
      <c r="E8" s="256">
        <v>4.7316466853833106</v>
      </c>
      <c r="F8" s="256">
        <v>5.1039654770628147</v>
      </c>
      <c r="G8" s="256">
        <v>4.3665196467010219</v>
      </c>
      <c r="H8" s="256">
        <v>4.6493195470650619</v>
      </c>
      <c r="I8" s="256">
        <v>5.0999999999999943</v>
      </c>
      <c r="J8" s="256">
        <v>5.2344586884702977</v>
      </c>
      <c r="K8" s="256">
        <v>5.2781988125062611</v>
      </c>
      <c r="L8" s="256">
        <v>5.3000000000001108</v>
      </c>
      <c r="M8" s="255">
        <v>5.271821699030399</v>
      </c>
    </row>
    <row r="9" spans="2:23" s="16" customFormat="1" ht="24.75" customHeight="1">
      <c r="B9" s="258">
        <v>1.03</v>
      </c>
      <c r="C9" s="259" t="s">
        <v>67</v>
      </c>
      <c r="D9" s="256"/>
      <c r="E9" s="256">
        <v>-4.0926213861565799</v>
      </c>
      <c r="F9" s="256">
        <v>-3.3201314451930273</v>
      </c>
      <c r="G9" s="256">
        <v>0.72021484773378575</v>
      </c>
      <c r="H9" s="256">
        <v>10.071288770108168</v>
      </c>
      <c r="I9" s="256">
        <v>-14</v>
      </c>
      <c r="J9" s="256">
        <v>6.8013702758860148</v>
      </c>
      <c r="K9" s="256">
        <v>4.5877813741060862</v>
      </c>
      <c r="L9" s="256">
        <v>3.7736193636411599</v>
      </c>
      <c r="M9" s="255">
        <v>3.7958717892939253</v>
      </c>
    </row>
    <row r="10" spans="2:23" s="16" customFormat="1" ht="23.25" customHeight="1">
      <c r="B10" s="258">
        <v>1.04</v>
      </c>
      <c r="C10" s="259" t="s">
        <v>68</v>
      </c>
      <c r="D10" s="256"/>
      <c r="E10" s="256">
        <v>-7.2472486542616394</v>
      </c>
      <c r="F10" s="256">
        <v>17.38077658018662</v>
      </c>
      <c r="G10" s="256">
        <v>-5.7114630128116488</v>
      </c>
      <c r="H10" s="256">
        <v>1.4907404468011691</v>
      </c>
      <c r="I10" s="256">
        <v>-8.6700000000000017</v>
      </c>
      <c r="J10" s="256">
        <v>9.1152812830060554</v>
      </c>
      <c r="K10" s="256">
        <v>5.6691589102305926</v>
      </c>
      <c r="L10" s="256">
        <v>-5.5670454701641745</v>
      </c>
      <c r="M10" s="255">
        <v>1.187249159191639</v>
      </c>
    </row>
    <row r="11" spans="2:23" s="9" customFormat="1" ht="22.5" customHeight="1">
      <c r="B11" s="252">
        <v>2</v>
      </c>
      <c r="C11" s="253" t="s">
        <v>26</v>
      </c>
      <c r="D11" s="254"/>
      <c r="E11" s="254">
        <v>6.0810134145164625</v>
      </c>
      <c r="F11" s="254">
        <v>15.072663169075923</v>
      </c>
      <c r="G11" s="254">
        <v>4.4861276376167751</v>
      </c>
      <c r="H11" s="254">
        <v>6.9480033026227517</v>
      </c>
      <c r="I11" s="254">
        <v>41.639872228448496</v>
      </c>
      <c r="J11" s="254">
        <v>11.043570423946107</v>
      </c>
      <c r="K11" s="254">
        <v>6.6436707185328174</v>
      </c>
      <c r="L11" s="254">
        <v>0.78368675629070594</v>
      </c>
      <c r="M11" s="254">
        <v>1.1904281855470877</v>
      </c>
      <c r="O11" s="201"/>
      <c r="P11" s="201"/>
      <c r="Q11" s="201"/>
      <c r="R11" s="201"/>
      <c r="S11" s="201"/>
      <c r="T11" s="201"/>
      <c r="U11" s="201"/>
      <c r="V11" s="201"/>
      <c r="W11" s="201"/>
    </row>
    <row r="12" spans="2:23" ht="21" customHeight="1">
      <c r="B12" s="259">
        <v>2.0099999999999998</v>
      </c>
      <c r="C12" s="259" t="s">
        <v>8</v>
      </c>
      <c r="D12" s="256"/>
      <c r="E12" s="256">
        <v>6.8620817807626793</v>
      </c>
      <c r="F12" s="256">
        <v>2.4193734822773649</v>
      </c>
      <c r="G12" s="256">
        <v>6.7516550123353198</v>
      </c>
      <c r="H12" s="256">
        <v>18.761158777079928</v>
      </c>
      <c r="I12" s="256">
        <v>206.49321188349916</v>
      </c>
      <c r="J12" s="256">
        <v>16.368255790670005</v>
      </c>
      <c r="K12" s="256">
        <v>11.584338047389608</v>
      </c>
      <c r="L12" s="256">
        <v>3.1670913724062757</v>
      </c>
      <c r="M12" s="255">
        <v>-2.8589646904017663</v>
      </c>
    </row>
    <row r="13" spans="2:23" ht="21" customHeight="1">
      <c r="B13" s="259"/>
      <c r="C13" s="260" t="s">
        <v>172</v>
      </c>
      <c r="D13" s="261"/>
      <c r="E13" s="315" t="s">
        <v>96</v>
      </c>
      <c r="F13" s="315" t="s">
        <v>96</v>
      </c>
      <c r="G13" s="315"/>
      <c r="H13" s="315"/>
      <c r="I13" s="316"/>
      <c r="J13" s="261">
        <v>21.602674119015305</v>
      </c>
      <c r="K13" s="261">
        <v>18.008062381611722</v>
      </c>
      <c r="L13" s="261">
        <v>4.5000000000000426</v>
      </c>
      <c r="M13" s="255">
        <v>0.87670875477989796</v>
      </c>
    </row>
    <row r="14" spans="2:23" ht="24.75" customHeight="1">
      <c r="B14" s="259">
        <v>2.02</v>
      </c>
      <c r="C14" s="259" t="s">
        <v>9</v>
      </c>
      <c r="D14" s="256"/>
      <c r="E14" s="256">
        <v>-1.215858503671484</v>
      </c>
      <c r="F14" s="256">
        <v>3.7004753770360423</v>
      </c>
      <c r="G14" s="256">
        <v>-1.3056693979479661</v>
      </c>
      <c r="H14" s="256">
        <v>7.6004356256202925</v>
      </c>
      <c r="I14" s="256">
        <v>17</v>
      </c>
      <c r="J14" s="256">
        <v>1.9537813799440613</v>
      </c>
      <c r="K14" s="256">
        <v>-0.4953548927387601</v>
      </c>
      <c r="L14" s="256">
        <v>-0.81943028556710829</v>
      </c>
      <c r="M14" s="255">
        <v>2.215454669097805</v>
      </c>
    </row>
    <row r="15" spans="2:23" ht="23.25" customHeight="1">
      <c r="B15" s="259">
        <v>2.0299999999999998</v>
      </c>
      <c r="C15" s="259" t="s">
        <v>56</v>
      </c>
      <c r="D15" s="256"/>
      <c r="E15" s="256">
        <v>-17.212572480725967</v>
      </c>
      <c r="F15" s="256">
        <v>19.423493246993061</v>
      </c>
      <c r="G15" s="256">
        <v>7.5043898300074119</v>
      </c>
      <c r="H15" s="256">
        <v>12.260229323741527</v>
      </c>
      <c r="I15" s="256">
        <v>-0.79999999999999716</v>
      </c>
      <c r="J15" s="256">
        <v>11.081824004128293</v>
      </c>
      <c r="K15" s="256">
        <v>16.329545213225202</v>
      </c>
      <c r="L15" s="256">
        <v>0.29999999999994031</v>
      </c>
      <c r="M15" s="255">
        <v>-10.203545247265088</v>
      </c>
    </row>
    <row r="16" spans="2:23" ht="24.75" customHeight="1">
      <c r="B16" s="259">
        <v>2.04</v>
      </c>
      <c r="C16" s="259" t="s">
        <v>57</v>
      </c>
      <c r="D16" s="256"/>
      <c r="E16" s="256">
        <v>1.1610769957487008</v>
      </c>
      <c r="F16" s="256">
        <v>0.84657122311564592</v>
      </c>
      <c r="G16" s="256">
        <v>7.6501011709905384</v>
      </c>
      <c r="H16" s="256">
        <v>5.263769717819855</v>
      </c>
      <c r="I16" s="256">
        <v>2.9300000000000068</v>
      </c>
      <c r="J16" s="256">
        <v>2.2326491579791394</v>
      </c>
      <c r="K16" s="256">
        <v>-1.5916598894496161</v>
      </c>
      <c r="L16" s="256">
        <v>-1.0840911083655698</v>
      </c>
      <c r="M16" s="255">
        <v>21.466822584063785</v>
      </c>
    </row>
    <row r="17" spans="2:23" s="9" customFormat="1" ht="24" customHeight="1">
      <c r="B17" s="259">
        <v>2.0499999999999998</v>
      </c>
      <c r="C17" s="259" t="s">
        <v>24</v>
      </c>
      <c r="D17" s="256"/>
      <c r="E17" s="256">
        <v>23.148192407115076</v>
      </c>
      <c r="F17" s="256">
        <v>38.983489705249553</v>
      </c>
      <c r="G17" s="256">
        <v>9.3355354458179107</v>
      </c>
      <c r="H17" s="256">
        <v>2.4999999999999858</v>
      </c>
      <c r="I17" s="256">
        <v>17.199999999999989</v>
      </c>
      <c r="J17" s="256">
        <v>16.37379645052448</v>
      </c>
      <c r="K17" s="256">
        <v>8.5844075811796472</v>
      </c>
      <c r="L17" s="256">
        <v>3.3659646943931421E-2</v>
      </c>
      <c r="M17" s="255">
        <v>3.3337993784639863</v>
      </c>
      <c r="O17" s="201"/>
      <c r="P17" s="201"/>
      <c r="Q17" s="201"/>
      <c r="R17" s="201"/>
      <c r="S17" s="201"/>
      <c r="T17" s="201"/>
      <c r="U17" s="201"/>
      <c r="V17" s="201"/>
      <c r="W17" s="201"/>
    </row>
    <row r="18" spans="2:23" ht="22.5" customHeight="1">
      <c r="B18" s="252">
        <v>3</v>
      </c>
      <c r="C18" s="253" t="s">
        <v>27</v>
      </c>
      <c r="D18" s="254"/>
      <c r="E18" s="254">
        <v>7.6863578769353751</v>
      </c>
      <c r="F18" s="254">
        <v>7.9888091578430789</v>
      </c>
      <c r="G18" s="254">
        <v>5.5504262475419637</v>
      </c>
      <c r="H18" s="254">
        <v>9.8233985677017159</v>
      </c>
      <c r="I18" s="254">
        <v>9.3739753830356136</v>
      </c>
      <c r="J18" s="254">
        <v>12.081108442413083</v>
      </c>
      <c r="K18" s="254">
        <v>10.008065950666719</v>
      </c>
      <c r="L18" s="254">
        <v>5.573453990272597</v>
      </c>
      <c r="M18" s="254">
        <v>5.6596982330719747</v>
      </c>
    </row>
    <row r="19" spans="2:23" ht="43.5" customHeight="1">
      <c r="B19" s="262">
        <v>3.01</v>
      </c>
      <c r="C19" s="263" t="s">
        <v>58</v>
      </c>
      <c r="D19" s="256"/>
      <c r="E19" s="256">
        <v>5.428463104102164</v>
      </c>
      <c r="F19" s="256">
        <v>9.504568760000069</v>
      </c>
      <c r="G19" s="256">
        <v>5.3917494416365344</v>
      </c>
      <c r="H19" s="256">
        <v>13.340973852397013</v>
      </c>
      <c r="I19" s="256">
        <v>10.978709517113174</v>
      </c>
      <c r="J19" s="256">
        <v>11.330225071622337</v>
      </c>
      <c r="K19" s="256">
        <v>14.462946411429584</v>
      </c>
      <c r="L19" s="256">
        <v>1.633732690308932</v>
      </c>
      <c r="M19" s="255">
        <v>9.7050021858500877</v>
      </c>
    </row>
    <row r="20" spans="2:23" ht="27" customHeight="1">
      <c r="B20" s="262">
        <v>3.02</v>
      </c>
      <c r="C20" s="263" t="s">
        <v>59</v>
      </c>
      <c r="D20" s="256"/>
      <c r="E20" s="256">
        <v>2.5176993943778427</v>
      </c>
      <c r="F20" s="256">
        <v>9.0755497430803587</v>
      </c>
      <c r="G20" s="256">
        <v>-3.7785667823986131</v>
      </c>
      <c r="H20" s="256">
        <v>2.6877702074690717</v>
      </c>
      <c r="I20" s="256">
        <v>3.5844917016458595</v>
      </c>
      <c r="J20" s="256">
        <v>5.7397663049335961</v>
      </c>
      <c r="K20" s="256">
        <v>24.565619223659894</v>
      </c>
      <c r="L20" s="256">
        <v>-1.178775387744551</v>
      </c>
      <c r="M20" s="255">
        <v>1.5291174806256524</v>
      </c>
    </row>
    <row r="21" spans="2:23" ht="25.5" customHeight="1">
      <c r="B21" s="262">
        <v>3.03</v>
      </c>
      <c r="C21" s="263" t="s">
        <v>60</v>
      </c>
      <c r="D21" s="256"/>
      <c r="E21" s="256">
        <v>9.1710519957395036</v>
      </c>
      <c r="F21" s="256">
        <v>3.8278599962841469</v>
      </c>
      <c r="G21" s="256">
        <v>4.4247858761264922</v>
      </c>
      <c r="H21" s="256">
        <v>8.0344344616679422</v>
      </c>
      <c r="I21" s="256">
        <v>11.000000000000014</v>
      </c>
      <c r="J21" s="256">
        <v>9.1923242084414056</v>
      </c>
      <c r="K21" s="256">
        <v>-0.5048974067234866</v>
      </c>
      <c r="L21" s="256">
        <v>0.29286646373780911</v>
      </c>
      <c r="M21" s="255">
        <v>2.9708098989934317</v>
      </c>
    </row>
    <row r="22" spans="2:23" ht="22.5" customHeight="1">
      <c r="B22" s="262">
        <v>3.04</v>
      </c>
      <c r="C22" s="263" t="s">
        <v>61</v>
      </c>
      <c r="D22" s="256"/>
      <c r="E22" s="256">
        <v>4.0999999999999943</v>
      </c>
      <c r="F22" s="256">
        <v>19.5</v>
      </c>
      <c r="G22" s="256">
        <v>3.8723543389312312</v>
      </c>
      <c r="H22" s="256">
        <v>24.47131263344275</v>
      </c>
      <c r="I22" s="256">
        <v>17</v>
      </c>
      <c r="J22" s="256">
        <v>41.481681508953358</v>
      </c>
      <c r="K22" s="256">
        <v>24.306159485662945</v>
      </c>
      <c r="L22" s="256">
        <v>38.43127109711881</v>
      </c>
      <c r="M22" s="255">
        <v>13.443003984435631</v>
      </c>
    </row>
    <row r="23" spans="2:23" ht="25.5" customHeight="1">
      <c r="B23" s="262">
        <v>3.05</v>
      </c>
      <c r="C23" s="264" t="s">
        <v>92</v>
      </c>
      <c r="D23" s="256"/>
      <c r="E23" s="256">
        <v>18.380405371958489</v>
      </c>
      <c r="F23" s="256">
        <v>10.781644687910557</v>
      </c>
      <c r="G23" s="256">
        <v>9.3234826286889643</v>
      </c>
      <c r="H23" s="256">
        <v>16.749668529543158</v>
      </c>
      <c r="I23" s="256">
        <v>1</v>
      </c>
      <c r="J23" s="256">
        <v>21.932831366966795</v>
      </c>
      <c r="K23" s="256">
        <v>23.212631600503641</v>
      </c>
      <c r="L23" s="256">
        <v>22.85470827237657</v>
      </c>
      <c r="M23" s="255">
        <v>-1.3692813244348678</v>
      </c>
    </row>
    <row r="24" spans="2:23" ht="55.5" customHeight="1">
      <c r="B24" s="262">
        <v>3.06</v>
      </c>
      <c r="C24" s="264" t="s">
        <v>93</v>
      </c>
      <c r="D24" s="256"/>
      <c r="E24" s="256">
        <v>3.2375549628701918</v>
      </c>
      <c r="F24" s="256">
        <v>-3.3529576909202774E-2</v>
      </c>
      <c r="G24" s="256">
        <v>0.16872119449911338</v>
      </c>
      <c r="H24" s="256">
        <v>13.892793854370851</v>
      </c>
      <c r="I24" s="256">
        <v>14.041274452419543</v>
      </c>
      <c r="J24" s="256">
        <v>18.325916277968219</v>
      </c>
      <c r="K24" s="256">
        <v>-17.494501688696374</v>
      </c>
      <c r="L24" s="256">
        <v>-1.5025041736227394</v>
      </c>
      <c r="M24" s="255">
        <v>7.6702684829949686</v>
      </c>
    </row>
    <row r="25" spans="2:23" ht="43.5" customHeight="1">
      <c r="B25" s="262">
        <v>3.07</v>
      </c>
      <c r="C25" s="264" t="s">
        <v>62</v>
      </c>
      <c r="D25" s="256"/>
      <c r="E25" s="256">
        <v>11.299999999999997</v>
      </c>
      <c r="F25" s="256">
        <v>12.734106372296679</v>
      </c>
      <c r="G25" s="256">
        <v>11.687427187715656</v>
      </c>
      <c r="H25" s="256">
        <v>3.3754509600378384</v>
      </c>
      <c r="I25" s="256">
        <v>7.4000000000000057</v>
      </c>
      <c r="J25" s="256">
        <v>4.1600000000000108</v>
      </c>
      <c r="K25" s="256">
        <v>8.3915623378398578</v>
      </c>
      <c r="L25" s="256">
        <v>-4.6820127673889829</v>
      </c>
      <c r="M25" s="255">
        <v>9.6918121870757101</v>
      </c>
    </row>
    <row r="26" spans="2:23" ht="22.5" customHeight="1">
      <c r="B26" s="262">
        <v>3.08</v>
      </c>
      <c r="C26" s="264" t="s">
        <v>7</v>
      </c>
      <c r="D26" s="256"/>
      <c r="E26" s="256">
        <v>10.000000000000014</v>
      </c>
      <c r="F26" s="256">
        <v>13.025450620308192</v>
      </c>
      <c r="G26" s="256">
        <v>12.353155938741736</v>
      </c>
      <c r="H26" s="256">
        <v>5.2823740596394089</v>
      </c>
      <c r="I26" s="256">
        <v>3.7999999999999972</v>
      </c>
      <c r="J26" s="256">
        <v>6.6999999999999886</v>
      </c>
      <c r="K26" s="256">
        <v>6.860808163215566</v>
      </c>
      <c r="L26" s="256">
        <v>7.0999999999999943</v>
      </c>
      <c r="M26" s="255">
        <v>7.8764799999794688</v>
      </c>
    </row>
    <row r="27" spans="2:23" ht="23.25" customHeight="1">
      <c r="B27" s="262">
        <v>3.09</v>
      </c>
      <c r="C27" s="264" t="s">
        <v>63</v>
      </c>
      <c r="D27" s="256"/>
      <c r="E27" s="256">
        <v>3.7758340527314544</v>
      </c>
      <c r="F27" s="256">
        <v>4.4392057271124941</v>
      </c>
      <c r="G27" s="256">
        <v>15.152343765661243</v>
      </c>
      <c r="H27" s="256">
        <v>11.240527828974905</v>
      </c>
      <c r="I27" s="256">
        <v>5</v>
      </c>
      <c r="J27" s="256">
        <v>10.945654666836859</v>
      </c>
      <c r="K27" s="256">
        <v>7.7780760643139502</v>
      </c>
      <c r="L27" s="256">
        <v>-1.7217232190336915</v>
      </c>
      <c r="M27" s="255">
        <v>15.457909162849193</v>
      </c>
    </row>
    <row r="28" spans="2:23" ht="42" customHeight="1">
      <c r="B28" s="262">
        <v>3.1</v>
      </c>
      <c r="C28" s="265" t="s">
        <v>94</v>
      </c>
      <c r="D28" s="256"/>
      <c r="E28" s="256">
        <v>8.8724113362124228</v>
      </c>
      <c r="F28" s="256">
        <v>9.1613688484176663</v>
      </c>
      <c r="G28" s="256">
        <v>7.4706980818650663</v>
      </c>
      <c r="H28" s="256">
        <v>10.762634227501081</v>
      </c>
      <c r="I28" s="256">
        <v>12.927350427350433</v>
      </c>
      <c r="J28" s="256">
        <v>4.1538922273828121</v>
      </c>
      <c r="K28" s="256">
        <v>36.523838102067259</v>
      </c>
      <c r="L28" s="256">
        <v>-1.5968063872255414</v>
      </c>
      <c r="M28" s="255">
        <v>-5.0155959406977253</v>
      </c>
    </row>
    <row r="29" spans="2:23" ht="42.75" customHeight="1">
      <c r="B29" s="262"/>
      <c r="C29" s="265" t="s">
        <v>170</v>
      </c>
      <c r="D29" s="256"/>
      <c r="E29" s="256">
        <v>10.763182162883851</v>
      </c>
      <c r="F29" s="256">
        <v>16.082729542385323</v>
      </c>
      <c r="G29" s="256">
        <v>41.410332916581808</v>
      </c>
      <c r="H29" s="256">
        <v>7.8585301131057292</v>
      </c>
      <c r="I29" s="256">
        <v>13.424994164020717</v>
      </c>
      <c r="J29" s="256">
        <v>12.356131889004843</v>
      </c>
      <c r="K29" s="256">
        <v>29.488379074161941</v>
      </c>
      <c r="L29" s="256">
        <v>6.0371545916337368</v>
      </c>
      <c r="M29" s="255">
        <v>1.0968839480480774</v>
      </c>
    </row>
    <row r="30" spans="2:23" s="9" customFormat="1" ht="41.25" customHeight="1">
      <c r="B30" s="252">
        <v>4</v>
      </c>
      <c r="C30" s="266" t="s">
        <v>178</v>
      </c>
      <c r="D30" s="254"/>
      <c r="E30" s="254">
        <v>4.3468189722673856</v>
      </c>
      <c r="F30" s="254">
        <v>9.1497990814512775</v>
      </c>
      <c r="G30" s="254">
        <v>4.8457560683460486</v>
      </c>
      <c r="H30" s="254">
        <v>7.8985645082006073</v>
      </c>
      <c r="I30" s="254">
        <v>14.047007809229228</v>
      </c>
      <c r="J30" s="254">
        <v>9.2927396998453844</v>
      </c>
      <c r="K30" s="254">
        <v>7.3125250849582102</v>
      </c>
      <c r="L30" s="254">
        <v>3.9812317558705104</v>
      </c>
      <c r="M30" s="254">
        <v>3.8825753652594885</v>
      </c>
      <c r="O30" s="201"/>
      <c r="P30" s="201"/>
      <c r="Q30" s="201"/>
      <c r="R30" s="201"/>
      <c r="S30" s="201"/>
      <c r="T30" s="201"/>
      <c r="U30" s="201"/>
      <c r="V30" s="201"/>
      <c r="W30" s="201"/>
    </row>
    <row r="31" spans="2:23" ht="22.5" customHeight="1">
      <c r="B31" s="267"/>
      <c r="C31" s="268" t="s">
        <v>69</v>
      </c>
      <c r="D31" s="317" t="s">
        <v>72</v>
      </c>
      <c r="E31" s="318">
        <v>4.3468189722673856</v>
      </c>
      <c r="F31" s="318">
        <v>9.1497990814512775</v>
      </c>
      <c r="G31" s="318">
        <v>4.8457560683460486</v>
      </c>
      <c r="H31" s="318">
        <v>7.8985645082006073</v>
      </c>
      <c r="I31" s="256">
        <v>14.04866986135751</v>
      </c>
      <c r="J31" s="256">
        <v>9.2934547827979497</v>
      </c>
      <c r="K31" s="256">
        <v>7.3125250849582102</v>
      </c>
      <c r="L31" s="256">
        <v>4.0478226190483024</v>
      </c>
      <c r="M31" s="256">
        <v>3.8844299556346051</v>
      </c>
    </row>
    <row r="32" spans="2:23" ht="42.75" customHeight="1">
      <c r="B32" s="252">
        <v>5</v>
      </c>
      <c r="C32" s="266" t="s">
        <v>177</v>
      </c>
      <c r="D32" s="254"/>
      <c r="E32" s="254">
        <v>4.3468189722673856</v>
      </c>
      <c r="F32" s="254">
        <v>9.1497990814512775</v>
      </c>
      <c r="G32" s="254">
        <v>4.8444869909498749</v>
      </c>
      <c r="H32" s="254">
        <v>7.8997120115328983</v>
      </c>
      <c r="I32" s="254">
        <v>14.047123460387454</v>
      </c>
      <c r="J32" s="254">
        <v>9.2927894583888531</v>
      </c>
      <c r="K32" s="254">
        <v>7.3125250849581818</v>
      </c>
      <c r="L32" s="254">
        <v>3.9858654623774186</v>
      </c>
      <c r="M32" s="254">
        <v>3.8827044933013699</v>
      </c>
    </row>
    <row r="33" spans="2:13" ht="0.75" customHeight="1">
      <c r="B33" s="369"/>
      <c r="C33" s="370"/>
      <c r="D33" s="371"/>
      <c r="E33" s="371"/>
      <c r="F33" s="371"/>
      <c r="G33" s="371"/>
      <c r="H33" s="371"/>
      <c r="I33" s="371"/>
      <c r="J33" s="371"/>
      <c r="K33" s="371"/>
      <c r="L33" s="203"/>
      <c r="M33" s="204"/>
    </row>
    <row r="34" spans="2:13" ht="3.75" customHeight="1">
      <c r="B34" s="179"/>
      <c r="C34" s="176"/>
    </row>
    <row r="35" spans="2:13" ht="12.75" customHeight="1">
      <c r="B35" s="185" t="s">
        <v>156</v>
      </c>
      <c r="C35" s="176"/>
    </row>
    <row r="36" spans="2:13" ht="12.75" customHeight="1">
      <c r="B36" s="179" t="s">
        <v>198</v>
      </c>
      <c r="C36" s="176"/>
    </row>
    <row r="37" spans="2:13" ht="12.75" customHeight="1">
      <c r="B37" s="6" t="s">
        <v>173</v>
      </c>
      <c r="C37" s="179"/>
    </row>
    <row r="39" spans="2:13">
      <c r="G39" s="181"/>
      <c r="H39" s="181"/>
      <c r="I39" s="181"/>
      <c r="J39" s="181"/>
      <c r="K39" s="181"/>
    </row>
    <row r="48" spans="2:13" ht="4.5" customHeight="1"/>
    <row r="49" ht="3.75" customHeight="1"/>
  </sheetData>
  <mergeCells count="1">
    <mergeCell ref="G3:L3"/>
  </mergeCells>
  <printOptions horizontalCentered="1"/>
  <pageMargins left="0.7" right="0.7" top="0.75" bottom="0.75" header="0.3" footer="0.3"/>
  <pageSetup scale="66" orientation="portrait" r:id="rId1"/>
  <headerFooter>
    <oddFooter xml:space="preserve">&amp;R8
</oddFooter>
  </headerFooter>
  <rowBreaks count="1" manualBreakCount="1">
    <brk id="51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COVER</vt:lpstr>
      <vt:lpstr>symbols</vt:lpstr>
      <vt:lpstr>Contents</vt:lpstr>
      <vt:lpstr>key-findings</vt:lpstr>
      <vt:lpstr>memorandom</vt:lpstr>
      <vt:lpstr>1.1</vt:lpstr>
      <vt:lpstr>1.2</vt:lpstr>
      <vt:lpstr>1.3</vt:lpstr>
      <vt:lpstr>1.4</vt:lpstr>
      <vt:lpstr>1.5-6nonoil</vt:lpstr>
      <vt:lpstr>1.7-8nonoil</vt:lpstr>
      <vt:lpstr>2.1</vt:lpstr>
      <vt:lpstr>2.2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memorandom!Print_Area</vt:lpstr>
      <vt:lpstr>symbols!Print_Area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2016-04-27T12:33:59Z</cp:lastPrinted>
  <dcterms:created xsi:type="dcterms:W3CDTF">2010-03-24T20:11:59Z</dcterms:created>
  <dcterms:modified xsi:type="dcterms:W3CDTF">2016-05-28T17:52:57Z</dcterms:modified>
</cp:coreProperties>
</file>